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PLAN. ORÇ." sheetId="1" r:id="rId1"/>
    <sheet name="CRONOG." sheetId="2" r:id="rId2"/>
    <sheet name="MEM. DESC." sheetId="3" r:id="rId3"/>
  </sheets>
  <definedNames>
    <definedName name="_xlnm.Print_Area" localSheetId="2">'MEM. DESC.'!$A$1:$G$88</definedName>
  </definedNames>
  <calcPr fullCalcOnLoad="1"/>
</workbook>
</file>

<file path=xl/sharedStrings.xml><?xml version="1.0" encoding="utf-8"?>
<sst xmlns="http://schemas.openxmlformats.org/spreadsheetml/2006/main" count="489" uniqueCount="255">
  <si>
    <t>PREFEITURA MUNICIPAL DE VILA VALÉRIO</t>
  </si>
  <si>
    <t>ESTADO DO ESPÍRITO SANTO</t>
  </si>
  <si>
    <t>REFERÊNCIA: TABELA DE CUSTOS LABOR/CT UFES PADRÃO DER – DEZEMBRO/2021 – (LS=157,27%     -BDI=0%) - PUBLICAÇÃO 18/02/22</t>
  </si>
  <si>
    <t>BDI ADOTADO PARA ESTA OBRA = 25,00%</t>
  </si>
  <si>
    <t>PLANILHA ORÇAMENTÁRIA</t>
  </si>
  <si>
    <t>ITEM</t>
  </si>
  <si>
    <t>CÓDIGO</t>
  </si>
  <si>
    <t>REFERÊNCIA</t>
  </si>
  <si>
    <t>DISCRIMINAÇÃO</t>
  </si>
  <si>
    <t>UNID.</t>
  </si>
  <si>
    <t>QUANT.</t>
  </si>
  <si>
    <t>R$ UNIT.</t>
  </si>
  <si>
    <t>R$ PARCIAL</t>
  </si>
  <si>
    <t>R$ TOTAL</t>
  </si>
  <si>
    <t>SERVIÇOS PRELIMINARES</t>
  </si>
  <si>
    <t>1.1</t>
  </si>
  <si>
    <t>UFES/DER</t>
  </si>
  <si>
    <t>Locação de obra com gabarito de madeira</t>
  </si>
  <si>
    <t>m2</t>
  </si>
  <si>
    <t>1.2</t>
  </si>
  <si>
    <t>Placa de obra nas dimensões de 2.0 x 4.0 m, padrão DER</t>
  </si>
  <si>
    <t>m3</t>
  </si>
  <si>
    <t>1.3</t>
  </si>
  <si>
    <t>Barracão para almoxarifado área de 10.90m2, de chapa de compensado de 12mm e pontalete 8x8cm, piso cimentado e cobertura de telhas de fibrocimento de 6 mm, incl. Ponto de luz, conf. Projeto (1 utilização)</t>
  </si>
  <si>
    <t>SUB TOTAL</t>
  </si>
  <si>
    <t>MOVIMENTO DE TERRA</t>
  </si>
  <si>
    <t>2.1</t>
  </si>
  <si>
    <t>Escavação manual em material de 1a. categoria, até 1.50 m de profundidade</t>
  </si>
  <si>
    <t>m³</t>
  </si>
  <si>
    <t>2.2</t>
  </si>
  <si>
    <t>Apiloamento do fundo de vala com maço de 30 a 60kg</t>
  </si>
  <si>
    <t>INFRA – ESTRUTURA</t>
  </si>
  <si>
    <t>3.1</t>
  </si>
  <si>
    <t>Fôrma de tábua de madeira de 2.5 x 30.0 cm para fundações, levando-se em conta a utilização 5 vezes (incluido o material, corte, montagem, escoramento e desforma)</t>
  </si>
  <si>
    <t>m²</t>
  </si>
  <si>
    <t>3.2</t>
  </si>
  <si>
    <t>Fornecimento, preparo e aplicação de concreto Fck=20 MPa (brita 1) - (5% de perdas já incluído no custo)</t>
  </si>
  <si>
    <t>3.3</t>
  </si>
  <si>
    <t>Fornecimento, dobragem e colocação em fôrma, de armadura CA-50 A média, diâmetro de 6.3 a 10.0 mm</t>
  </si>
  <si>
    <t>kg</t>
  </si>
  <si>
    <t>3.4</t>
  </si>
  <si>
    <t>Fornecimento, dobragem e colocação em fôrma, de armadura CA-60 B fina, diâmetro de 4.0 a 7.0mm</t>
  </si>
  <si>
    <t>SUPER – ESTRUTURA</t>
  </si>
  <si>
    <t>4.1</t>
  </si>
  <si>
    <t>Fôrma em chapa de madeira compensada plastificada 12mm para estrutura em geral, 5 reaproveitamentos,reforçada com sarrafos de madeira 2,5x10 cm (incl. Material, corte, montagem, escoras em eucalipto e desforma)</t>
  </si>
  <si>
    <t>4.2</t>
  </si>
  <si>
    <t>4.3</t>
  </si>
  <si>
    <t>4.4</t>
  </si>
  <si>
    <t>4.5</t>
  </si>
  <si>
    <t>Laje pré-fabricada treliçada para forro simples revestido, vão até 3.5m, capeamento 2cm, esp. 10cm, Fck = 150 kg/m2</t>
  </si>
  <si>
    <t>PAREDES E PAINEIS</t>
  </si>
  <si>
    <t>5.1</t>
  </si>
  <si>
    <t>Verga/contraverga reta de concreto armado 10 x 5 cm, Fck = 15 MPa, inclusive forma, armação e desforma</t>
  </si>
  <si>
    <t>m</t>
  </si>
  <si>
    <t>5.2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</si>
  <si>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</si>
  <si>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5.3</t>
  </si>
  <si>
    <t>Platibanda de alvenaria de bloco cerâmico 10x20x20cm, assentado com argamassa de cimento, cal hidratada CH1 e areia no traço 1:0,5:8, amarrada com pilarete em concreto armado a cada 2 m (h=1,0m) exclusive revestimento</t>
  </si>
  <si>
    <t>ESQUADRIA DE MADEIRA</t>
  </si>
  <si>
    <t>6.1</t>
  </si>
  <si>
    <t>Marco de madeira de lei de 1ª (Peroba, Ipê, Angelim Pedra ou equivalente) com 15 x 3 cm de batente, nas dimensões de 0,90x210,0 m</t>
  </si>
  <si>
    <t>und</t>
  </si>
  <si>
    <t>6.2</t>
  </si>
  <si>
    <t>Porta em madeira de lei tipo angelim pedra ou equiv.c/enchimento em madeira 1a.qualidade esp. 30mm p/ pintura, inclusive alizares, dobradiças e fecchadura externa em latão cromado Lafonte ou equiv., exclusive marco nas dim. 0,90x2,10 m</t>
  </si>
  <si>
    <t>ESQUADRIA METÁLICA/VIDROS</t>
  </si>
  <si>
    <t>7.1</t>
  </si>
  <si>
    <t>Grade de ferro em barra chata, inclusive chumbamento</t>
  </si>
  <si>
    <t>7.2</t>
  </si>
  <si>
    <t>Porta de abrir tipo veneziana em alumínio anodizado, linha 25, completa, incl. puxador com tranca, caixilho, alizar e contramarco (1,20x2,10m)</t>
  </si>
  <si>
    <t>7.3</t>
  </si>
  <si>
    <t>Janela de correr para vidro em alumínio anodizado cor natural, linha 25, completa, incl. puxador com tranca, alizar, caixilho e contramarco, exclusive vidro</t>
  </si>
  <si>
    <t>7.4</t>
  </si>
  <si>
    <t>Báscula para vidro em alumínio anodizado cor natural, linha 25, completa, com tranca, caixilho, alizar e contramarco, exclusive vidro</t>
  </si>
  <si>
    <t>7.5</t>
  </si>
  <si>
    <t>Vidro plano transparente liso, com 4 mm de espessura</t>
  </si>
  <si>
    <t>7.6</t>
  </si>
  <si>
    <t>Espelho para banheiros espessura 4 mm, incluindo chapa compensada 10 mm, moldura de alumínio em perfil ¾”, fixado com parafusos cromados (4 unid)</t>
  </si>
  <si>
    <t>COBERTURA</t>
  </si>
  <si>
    <t>8.1</t>
  </si>
  <si>
    <t>Estrut. metálica p/ quadra poliesp. coberta constituída por perfis formados a frio, aço estrutural ASTM A-570 G33 (terças) ASTM A-36 (demais perfis) c/ o sistema de tratamento e pintura conf. Descrito em notas da planilha</t>
  </si>
  <si>
    <t>8.2</t>
  </si>
  <si>
    <t>Cobertura nova de telhas de alumínio trapezoidal, H = 8 cm, esp. 0.5mm, inclusive acessórios de fixação</t>
  </si>
  <si>
    <t>Calha em chapa galvanizada com largura de 40 cm</t>
  </si>
  <si>
    <t>8.4</t>
  </si>
  <si>
    <t>MERCADO</t>
  </si>
  <si>
    <t>Chapim em granito cinza andorinha com 20 cm de largura, 2 cm de espessura assentado co aramassa colante, inclusive pingadeira</t>
  </si>
  <si>
    <t>ARMÁRIOS E PRATELEIRAS</t>
  </si>
  <si>
    <t>9.1</t>
  </si>
  <si>
    <t>Prateleiras em granito cinza andorinha, esp. 2cm</t>
  </si>
  <si>
    <t>TETOS E FORROS</t>
  </si>
  <si>
    <t>10.1</t>
  </si>
  <si>
    <t>Forro de gesso acabamento tipo liso</t>
  </si>
  <si>
    <t>REVESTIMENTO DE PAREDE</t>
  </si>
  <si>
    <t>11.1</t>
  </si>
  <si>
    <t>Chapisco de argamassa de cimento e areia média ou grossa lavada, no traço 1:3, espessura 5 mm</t>
  </si>
  <si>
    <t>11.2</t>
  </si>
  <si>
    <t>Roda parede em granito cinza andorinha 7x2cm, com acabamento abaulado nos dois lados</t>
  </si>
  <si>
    <t>11.3</t>
  </si>
  <si>
    <t>Azulejo branco 15 x 15 cm, juntas a prumo, assentado com argamassa de cimento colante, inclusive rejuntamento com cimento com cimento branco, marcas de referencia Eliane, Cecrisa ou Portobello (1,20 m interno)</t>
  </si>
  <si>
    <t>11.4</t>
  </si>
  <si>
    <t>Emboço de argamassa de cimento, cal hidratada CH1 e areia média ou grossa lavada no traço 1:0.5:6, espessura 20mm</t>
  </si>
  <si>
    <t>11.5</t>
  </si>
  <si>
    <t>Reboco tipo paulista de argamassa de cimento, cal hidratada CH1 e areia média ou grossa lavada no traço 1:0.5:6, espessura 25 mm</t>
  </si>
  <si>
    <t>11.6</t>
  </si>
  <si>
    <t>Acabamento de alumínio com perfil de canto para arremate das paredes</t>
  </si>
  <si>
    <t>PISOS INTERNOS E EXTERNOS</t>
  </si>
  <si>
    <t>12.1</t>
  </si>
  <si>
    <t>Lastro de concreto não estrutural, espessura de 6 cm</t>
  </si>
  <si>
    <t>12.2</t>
  </si>
  <si>
    <t>Piso cerâmico 45x45cm, PEI 5, Cargo Plus Gray, marcas de referência Eliane, Cecrisa ou Portobello, assentado com argamassa de cimento colante, inclusive rejuntamento</t>
  </si>
  <si>
    <t>12.3</t>
  </si>
  <si>
    <t>Soleira de granito esp. 2 cm e largura de 15 cm</t>
  </si>
  <si>
    <t>12.4</t>
  </si>
  <si>
    <t>Peitoril de granito cinza polido, 15 cm, esp. 3cm</t>
  </si>
  <si>
    <t>Passeio de cimentado camurçado com argamassa de cimento e areia no traço 1:3 esp. 1.5cm, e lastro de concreto com 8 cm de espessura inclusive preparo da caixa</t>
  </si>
  <si>
    <t>INSTALAÇÃO HIDRO-SANITÁRIA</t>
  </si>
  <si>
    <t>13.1</t>
  </si>
  <si>
    <t>Fossa séptica de anéis pré-moldados de concreto, diâmetro 1.20 m, altura útil de 1.70m, completa, incluindo tampa c/ visita de 60 cm, concreto p/fundo esp. 10 cm e tubo para ligação ao filtro</t>
  </si>
  <si>
    <t>13.2</t>
  </si>
  <si>
    <t>Filtro anaeróbio de anéis pré-moldados de concreto, diâmetro de 1.20m, altura útil de 1.80m, completo, incl. Tampa c/visita de 60 cm, concreto //fundo esp. 10 cm e tubulação de saida de esgoto</t>
  </si>
  <si>
    <t>13.3</t>
  </si>
  <si>
    <t>Ponto de água fria (lavatório, tanque, pia de cozinha, etc...)</t>
  </si>
  <si>
    <t>pt</t>
  </si>
  <si>
    <t>13.4</t>
  </si>
  <si>
    <t>Ponto com registro de pressão (chuveiro, caixa de descarga, etc...)</t>
  </si>
  <si>
    <t>13.5</t>
  </si>
  <si>
    <t>Ponto para esgoto primário (vaso sanitário</t>
  </si>
  <si>
    <t>13.6</t>
  </si>
  <si>
    <t>Ponto para esgoto secundário (pia, lavatório, mictório, tanque, bidê, etc...)</t>
  </si>
  <si>
    <t>13.7</t>
  </si>
  <si>
    <t>Ponto para ralo sifonado, inclusive ralo sifonado 100 x 40 mm c/ grelha em pvc</t>
  </si>
  <si>
    <t>13.8</t>
  </si>
  <si>
    <t>Tubo PVC rígido para esgoto no diâmetro de 150mm incluindo escavação e aterro com areia</t>
  </si>
  <si>
    <t>13.9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</si>
  <si>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</si>
  <si>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13.10</t>
  </si>
  <si>
    <t>Tubo de PVC rígido soldável marrom, diâm. 20mm (1/2"), inclusive conexões</t>
  </si>
  <si>
    <t>13.11</t>
  </si>
  <si>
    <t>Tubo de PVC rígido soldável marrom, diâm. 25mm (3/4"), inclusive conexões</t>
  </si>
  <si>
    <t>13.12</t>
  </si>
  <si>
    <t>Tubo de PVC rígido soldável branco, para esgoto, diâmetro 50mm (2"), inclusive conexões</t>
  </si>
  <si>
    <t>13.13</t>
  </si>
  <si>
    <t>Tubo de PVC rígido soldável branco, para esgoto, diâmetro 100mm (4"), inclusive conexões</t>
  </si>
  <si>
    <t>13.14</t>
  </si>
  <si>
    <t>Sifão em PVC para pia de cozinha ou lavatório 1x11/2"</t>
  </si>
  <si>
    <t>13.15</t>
  </si>
  <si>
    <t>Ralo sifonado em PVC 100x100mm, com grelha PVC</t>
  </si>
  <si>
    <t>INSTALAÇÕES ELÉTRICAS</t>
  </si>
  <si>
    <t>14.1</t>
  </si>
  <si>
    <t>Caixa de distribuição 20x20x15 cm</t>
  </si>
  <si>
    <t>14.2</t>
  </si>
  <si>
    <t>Eletroduto flexível corrugado 3/4" , marca de referência TIGRE</t>
  </si>
  <si>
    <t>14.3</t>
  </si>
  <si>
    <t>Disjuntor monopolar 32 A - Norma DIN</t>
  </si>
  <si>
    <t>14.4</t>
  </si>
  <si>
    <t>Fio de cobre termoplástico, com isolamento para 750V, seção de 2.5 mm2</t>
  </si>
  <si>
    <t>14.5</t>
  </si>
  <si>
    <t>Fio ou cabo de cobre termoplástico, com isolamento para 750V, seção de 6.0 mm2</t>
  </si>
  <si>
    <t>14.6</t>
  </si>
  <si>
    <t>Fio ou cabo de cobre termoplástico, com isolamento para 750V, seção de 10.0 mm2</t>
  </si>
  <si>
    <t>14.7</t>
  </si>
  <si>
    <t>Ponto padrão de luz no teto - considerando eletroduto PVC rígido de 3/4" inclusive conexões (4.5m), fio isolado PVC de 2.5mm2 (16.2m) e caixa estampada 4x4" (1 und)</t>
  </si>
  <si>
    <t>14.8</t>
  </si>
  <si>
    <t>Ponto padrão de tomada 2 pólos mais terra - considerando eletroduto PVC rígido de 3/4" inclusive conexões (5.0m), fio isolado PVC de 2.5mm2 (16.5m) e caixa estampada 4x2" (1 und)</t>
  </si>
  <si>
    <t>14.9</t>
  </si>
  <si>
    <t>Ponto padrão de interruptor de 1 tecla paralelo - considerando eletroduto PVC rígido de 3/4" inclusive conexões (8.5m), fio isolado PVC de 2.5mm2 (28.8m) e caixa estampada 4x2" (1 und</t>
  </si>
  <si>
    <t>14.10</t>
  </si>
  <si>
    <t>Ponto padrão de tomada para ar refrigerado - considerando eletroduto PVC rígido de 3/4" inclusive conexões (6,0m), fio isolado PVC de 4,0 mm2 (21,6 m) e caixa PVC 4x2” (1 und)</t>
  </si>
  <si>
    <t>14.11</t>
  </si>
  <si>
    <t>Ponto padrão de ventilador no teto - considerando eletroduto PVC rígido de 3/4" inclusive conexões (4.5m), fio isolado PVC de 2,5 mm2 (21,6m) e caixa PVC 4xx4” (1und)</t>
  </si>
  <si>
    <t>APARELHO HIDRO-SANITÁRIO</t>
  </si>
  <si>
    <t>15.1</t>
  </si>
  <si>
    <t>Bacia sifonada de louça branca com caixa acoplada, inclusive acessórios</t>
  </si>
  <si>
    <t>15.2</t>
  </si>
  <si>
    <t>Lavatório de louça branca com coluna, marcas de referência Deca, Celite ou Ideal Standard, inclusive sifão, válvula e engates cromados, exclusive torneira</t>
  </si>
  <si>
    <t>15.3</t>
  </si>
  <si>
    <t>Bancada de granito com espessura de 2 cm com pia</t>
  </si>
  <si>
    <t>15.4</t>
  </si>
  <si>
    <t>Torneira pressão em PVC para pia diam. 1/2", marcas de referência Astra, Cipla ou Akros</t>
  </si>
  <si>
    <t>15.5</t>
  </si>
  <si>
    <t>Registro de pressão com canopla cromada diam. 20mm (3/4"), marcas de referência Fabrimar, Deca ou Docol</t>
  </si>
  <si>
    <t>15.6</t>
  </si>
  <si>
    <t>Reservatório de fibra de vidro 1000l, inclusive peça de madeira 6x16cm para apoio, exclusive flanges e torneira de bóia</t>
  </si>
  <si>
    <t>15.7</t>
  </si>
  <si>
    <t>Tanque de mármore sintético com dois bojo, inclusive válvula e sifão em PVC</t>
  </si>
  <si>
    <t>APARELHOS ELÉTRICOS</t>
  </si>
  <si>
    <t>16.1</t>
  </si>
  <si>
    <t>Arandela com lâmpada incandescente de 100W</t>
  </si>
  <si>
    <t>16.2</t>
  </si>
  <si>
    <t>Tomada 2 polos mais terra 20A/250V, com placa 4x2"</t>
  </si>
  <si>
    <t>16.3</t>
  </si>
  <si>
    <t>Interruptor de uma tecla simples 10A/250V, com placa 4x2"</t>
  </si>
  <si>
    <t>16.4</t>
  </si>
  <si>
    <t>Fornecimento e Instalação de Unidade Evaporadora e Condensadora de Ar Condicionado tipo Split Inverter Hi-Wall (parede) de 9000 BTU’s 220V- Ciclo Frio – Clasificação A (Selo PROCEL), inclusive amortecedor vibra-stop</t>
  </si>
  <si>
    <t>16.5</t>
  </si>
  <si>
    <t>Ventilador de teto base madeira sem alojamento para luminária, ref. Tron ou equivalente, com comando de interruptor simples, sem dimer para regulagem de velocidade</t>
  </si>
  <si>
    <t>PINTURA</t>
  </si>
  <si>
    <t>17.1</t>
  </si>
  <si>
    <t>Pintura com tinta esmalte sintético, marcas de referência Suvinil, Coral e Metalatex, inclusive selador acrilico em paredes a duas demãos</t>
  </si>
  <si>
    <t>17.2</t>
  </si>
  <si>
    <t>Pintura com verniz filtro solar fosco, linha Premium, em madeira, a três demãos, marcas de referência Suvinil, Coral ou Metalatex</t>
  </si>
  <si>
    <t>17.3</t>
  </si>
  <si>
    <t>Pintura com tinta esmalte sintético, marcas de referência Suvinil, Coral ou Metalatex, a duas demãos, inclusive fundo anticorrosivo a uma demão em metal</t>
  </si>
  <si>
    <t>TOTAL SEM BDI</t>
  </si>
  <si>
    <t>BDI</t>
  </si>
  <si>
    <t>18.1</t>
  </si>
  <si>
    <t>ADOTADO</t>
  </si>
  <si>
    <t>BDI= 25,00 %</t>
  </si>
  <si>
    <t>perc</t>
  </si>
  <si>
    <t>TOTAL GERAL R$</t>
  </si>
  <si>
    <t>NEIVALDO FREGONA</t>
  </si>
  <si>
    <t>Engenheiro Civil CREA 4292/D</t>
  </si>
  <si>
    <t xml:space="preserve"> </t>
  </si>
  <si>
    <t>CRONOGRAMA FÍSICO - FINANCEIRO</t>
  </si>
  <si>
    <t>VALOR</t>
  </si>
  <si>
    <t>PESO (%)</t>
  </si>
  <si>
    <t>1° MÊS</t>
  </si>
  <si>
    <t>2° MÊS</t>
  </si>
  <si>
    <t>3° MÊS</t>
  </si>
  <si>
    <t>4° MÊS</t>
  </si>
  <si>
    <t>SUPER ESTRUTURA</t>
  </si>
  <si>
    <t>ESQ. DE MADEIRA</t>
  </si>
  <si>
    <t>ESQ. METÁLICA</t>
  </si>
  <si>
    <t>ARMÁRIO E PRATELEIRA</t>
  </si>
  <si>
    <t>INSTALAÇÕES HIDRO SANITÁRIAS</t>
  </si>
  <si>
    <t>APARELHO HIDRO – SANITÁRIO</t>
  </si>
  <si>
    <t>APARELHO ELÉTRICO</t>
  </si>
  <si>
    <t>SIMPLES</t>
  </si>
  <si>
    <t>ACUMULADO</t>
  </si>
  <si>
    <t>Engenheiro Civil CREA 4292 - D</t>
  </si>
  <si>
    <t>MEMORIAL DESCRITIVO</t>
  </si>
  <si>
    <t>CONSIDERAÇÕES INICIAIS</t>
  </si>
  <si>
    <t xml:space="preserve"> SERVIÇOS PRELIMINARES</t>
  </si>
  <si>
    <t>Locação de obra com gabarito de madeira, utilizando tabua de 30cm de largura e 2,50cm de espessura e pontalete de 8 x 8cm a cada 1,50m de distancia. Demolição e retirada de de material da casa danificada</t>
  </si>
  <si>
    <t>Escavação manual em material de 1a. categoria, até 1.50 m de profundidade para execução de sapatas e cinta.</t>
  </si>
  <si>
    <t>Fôrma de tábua de madeira de 2.5 x 30.0 cm para fundações, levando-se em conta a utilização 5 vezes (incluido o material, corte, montagem, escoramento e desforma), a ser utilizado nas sapatas, cintas e toco de pilares.</t>
  </si>
  <si>
    <t>Fornecimento, preparo e aplicação de concreto Fck=20 MPa (brita 1) - (5% de perdas já incluído no custo) .</t>
  </si>
  <si>
    <t xml:space="preserve">Fornecimento, dobragem e colocação em fôrma, de armadura CA-50 A média, diâmetro de 6.3 a 10.0 mm com  material de qualidade comprovada. </t>
  </si>
  <si>
    <t>Alvenaria de blocos cerâmicos 10 furos 10x20x20cm, assentados c/argamassa de cimento, cal hidratada CH1 e areia traço 1:0,5:8, esp. das juntas 12mm e esp. das paredes s/revestimento, 10cm (bloco comprado na fábrica, posto obra) no entorno da área da cozinha e palco.</t>
  </si>
  <si>
    <t>ESQUADRIAS DE MADEIRA</t>
  </si>
  <si>
    <t>ESQUADRIA METÁLICA</t>
  </si>
  <si>
    <t>Azulejo branco 15 x 15 cm, juntas a prumo, assentado com argamassa de cimento colante, inclusive rejuntamento com cimento branco, marcas de referência Eliane, Cecrisa ou Portobello</t>
  </si>
  <si>
    <t>Reboco de argamassa de cimento, cal hidratada CH1 e areia média ou grossa lavada no traço 1:0.5:6, espessura 5mm</t>
  </si>
  <si>
    <t>CONTRAPISO/LASTRO DE CONCRETO NAO-ESTRUTURAL, E=5CM, PREPARO COM BETONEIRA</t>
  </si>
  <si>
    <t>Rodapé de cerâmica PEI-3, assentado com argamassa de cimento cola h = 7.0 cm, inclusive rejuntamento</t>
  </si>
  <si>
    <t>INSTALAÇÕES HIDRO-SANITÁRIA E APARELHOS HIDRO-SANITÁRIOS</t>
  </si>
  <si>
    <t xml:space="preserve">Todos os serviços , materiais e equipamentos de hidraúlica empregados na obra deverão rigorosamente atender as Normas Brasileiras. </t>
  </si>
  <si>
    <t>INSTALAÇÕES ELÉTRICAS E APARELHOS ELÉTRICOS</t>
  </si>
  <si>
    <t>Todos os serviços, materiais e equipamento elétricos, empregados na obra deverão rigorosamente atender as Normas Brasileiras.</t>
  </si>
  <si>
    <t>Pintura com tinta látex PVA, marcas de referência Suvinil, Coral ou Metalatex, inclusive selador, em paredes e forros, a duas demãos</t>
  </si>
  <si>
    <t>Pintura com tinta esmalte sintético, marcas de referência Suvinil, Coral ou Metalatex, inclusive fundo branco nivelador, em madeira, a duas demãos</t>
  </si>
  <si>
    <t>ENGº CIVIL CREA- 4292/D</t>
  </si>
  <si>
    <t>OBRA: CONSTRUÇÃO DO POSTO DE SAÚDE DO CÓRREGO TESOURO, ZONA RURAL DO MUNICÍPIO DE VILA VALÉRIO/ES</t>
  </si>
  <si>
    <t>Trata-se da construção de um Posto de Saúde. Este memorial tem por objetivo descrever e especificar de forma clara as informações contidas nos projetos. Todos os materiais a serem empregados na obra deverão ser comprovadamente de boa qualidade, devendo satisfazer rigorosamente as Normas Brasileiras.</t>
  </si>
  <si>
    <t>PISO CERAMICO PADRAO POPULAR PEI 4 ASSENTADO SOBRE ARGAMASSA DE CIMENTO COLANTE REJUNTADO COM CIMENTO BRANCO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</si>
</sst>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50">
    <font>
      <sz val="10"/>
      <name val="Arial"/>
      <family val="0"/>
    </font>
    <font>
      <b/>
      <sz val="13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6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61" applyFont="1" applyFill="1" applyBorder="1" applyAlignment="1" applyProtection="1">
      <alignment/>
      <protection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0" borderId="10" xfId="61" applyNumberFormat="1" applyFont="1" applyFill="1" applyBorder="1" applyAlignment="1" applyProtection="1">
      <alignment/>
      <protection/>
    </xf>
    <xf numFmtId="4" fontId="0" fillId="3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164" fontId="0" fillId="34" borderId="10" xfId="61" applyFont="1" applyFill="1" applyBorder="1" applyAlignment="1" applyProtection="1">
      <alignment/>
      <protection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164" fontId="2" fillId="33" borderId="10" xfId="6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6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4" fontId="5" fillId="0" borderId="10" xfId="6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64" fontId="4" fillId="33" borderId="10" xfId="61" applyFont="1" applyFill="1" applyBorder="1" applyAlignment="1" applyProtection="1">
      <alignment/>
      <protection/>
    </xf>
    <xf numFmtId="164" fontId="5" fillId="33" borderId="10" xfId="6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44" applyNumberFormat="1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wrapText="1"/>
    </xf>
    <xf numFmtId="4" fontId="4" fillId="0" borderId="10" xfId="61" applyNumberFormat="1" applyFont="1" applyFill="1" applyBorder="1" applyAlignment="1" applyProtection="1">
      <alignment/>
      <protection/>
    </xf>
    <xf numFmtId="0" fontId="7" fillId="33" borderId="10" xfId="44" applyNumberFormat="1" applyFont="1" applyFill="1" applyBorder="1" applyAlignment="1" applyProtection="1">
      <alignment horizontal="left"/>
      <protection/>
    </xf>
    <xf numFmtId="4" fontId="4" fillId="33" borderId="10" xfId="61" applyNumberFormat="1" applyFont="1" applyFill="1" applyBorder="1" applyAlignment="1" applyProtection="1">
      <alignment/>
      <protection/>
    </xf>
    <xf numFmtId="4" fontId="5" fillId="0" borderId="10" xfId="61" applyNumberFormat="1" applyFont="1" applyFill="1" applyBorder="1" applyAlignment="1" applyProtection="1">
      <alignment/>
      <protection/>
    </xf>
    <xf numFmtId="0" fontId="5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7" fillId="36" borderId="10" xfId="44" applyNumberFormat="1" applyFont="1" applyFill="1" applyBorder="1" applyAlignment="1" applyProtection="1">
      <alignment horizontal="left"/>
      <protection/>
    </xf>
    <xf numFmtId="0" fontId="5" fillId="36" borderId="10" xfId="0" applyFont="1" applyFill="1" applyBorder="1" applyAlignment="1">
      <alignment horizontal="center" wrapText="1"/>
    </xf>
    <xf numFmtId="4" fontId="4" fillId="36" borderId="10" xfId="61" applyNumberFormat="1" applyFont="1" applyFill="1" applyBorder="1" applyAlignment="1" applyProtection="1">
      <alignment/>
      <protection/>
    </xf>
    <xf numFmtId="0" fontId="4" fillId="36" borderId="10" xfId="0" applyFont="1" applyFill="1" applyBorder="1" applyAlignment="1">
      <alignment/>
    </xf>
    <xf numFmtId="164" fontId="4" fillId="36" borderId="10" xfId="61" applyFont="1" applyFill="1" applyBorder="1" applyAlignment="1" applyProtection="1">
      <alignment/>
      <protection/>
    </xf>
    <xf numFmtId="164" fontId="5" fillId="36" borderId="10" xfId="6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/>
    </xf>
    <xf numFmtId="4" fontId="4" fillId="34" borderId="10" xfId="61" applyNumberFormat="1" applyFont="1" applyFill="1" applyBorder="1" applyAlignment="1" applyProtection="1">
      <alignment/>
      <protection/>
    </xf>
    <xf numFmtId="164" fontId="4" fillId="34" borderId="10" xfId="61" applyFont="1" applyFill="1" applyBorder="1" applyAlignment="1" applyProtection="1">
      <alignment/>
      <protection/>
    </xf>
    <xf numFmtId="164" fontId="5" fillId="34" borderId="10" xfId="6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4" fillId="36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36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7" borderId="0" xfId="0" applyFont="1" applyFill="1" applyAlignment="1">
      <alignment horizontal="justify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3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42">
      <selection activeCell="H5" sqref="H5"/>
    </sheetView>
  </sheetViews>
  <sheetFormatPr defaultColWidth="9.140625" defaultRowHeight="12.75"/>
  <cols>
    <col min="1" max="1" width="3.28125" style="0" customWidth="1"/>
    <col min="2" max="2" width="5.421875" style="0" customWidth="1"/>
    <col min="3" max="3" width="9.421875" style="0" customWidth="1"/>
    <col min="4" max="4" width="12.00390625" style="0" customWidth="1"/>
    <col min="5" max="5" width="42.7109375" style="0" customWidth="1"/>
    <col min="6" max="6" width="7.28125" style="0" customWidth="1"/>
    <col min="7" max="7" width="10.00390625" style="0" customWidth="1"/>
    <col min="8" max="8" width="8.8515625" style="0" customWidth="1"/>
    <col min="9" max="9" width="12.00390625" style="0" customWidth="1"/>
    <col min="10" max="10" width="15.28125" style="0" customWidth="1"/>
  </cols>
  <sheetData>
    <row r="1" spans="2:10" ht="16.5">
      <c r="B1" s="110" t="s">
        <v>0</v>
      </c>
      <c r="C1" s="110"/>
      <c r="D1" s="110"/>
      <c r="E1" s="110"/>
      <c r="F1" s="110"/>
      <c r="G1" s="110"/>
      <c r="H1" s="110"/>
      <c r="I1" s="110"/>
      <c r="J1" s="110"/>
    </row>
    <row r="2" spans="2:10" ht="12.75">
      <c r="B2" s="111" t="s">
        <v>1</v>
      </c>
      <c r="C2" s="111"/>
      <c r="D2" s="111"/>
      <c r="E2" s="111"/>
      <c r="F2" s="111"/>
      <c r="G2" s="111"/>
      <c r="H2" s="111"/>
      <c r="I2" s="111"/>
      <c r="J2" s="111"/>
    </row>
    <row r="3" spans="3:10" ht="15">
      <c r="C3" s="112"/>
      <c r="D3" s="112"/>
      <c r="E3" s="112"/>
      <c r="F3" s="112"/>
      <c r="G3" s="112"/>
      <c r="H3" s="112"/>
      <c r="I3" s="112"/>
      <c r="J3" s="112"/>
    </row>
    <row r="4" spans="2:10" ht="12.75">
      <c r="B4" s="113" t="s">
        <v>252</v>
      </c>
      <c r="C4" s="114"/>
      <c r="D4" s="114"/>
      <c r="E4" s="114"/>
      <c r="F4" s="114"/>
      <c r="G4" s="114"/>
      <c r="H4" s="114"/>
      <c r="I4" s="114"/>
      <c r="J4" s="114"/>
    </row>
    <row r="5" spans="2:10" ht="12.75">
      <c r="B5" s="1"/>
      <c r="C5" s="115"/>
      <c r="D5" s="115"/>
      <c r="E5" s="115"/>
      <c r="F5" s="2"/>
      <c r="G5" s="2"/>
      <c r="H5" s="2"/>
      <c r="I5" s="2"/>
      <c r="J5" s="2"/>
    </row>
    <row r="6" spans="2:10" ht="12.75">
      <c r="B6" s="116" t="s">
        <v>2</v>
      </c>
      <c r="C6" s="116"/>
      <c r="D6" s="116"/>
      <c r="E6" s="116"/>
      <c r="F6" s="116"/>
      <c r="G6" s="116"/>
      <c r="H6" s="116"/>
      <c r="I6" s="116"/>
      <c r="J6" s="116"/>
    </row>
    <row r="7" spans="2:10" ht="12.75">
      <c r="B7" s="3"/>
      <c r="C7" s="4"/>
      <c r="D7" s="4"/>
      <c r="E7" s="4"/>
      <c r="F7" s="4"/>
      <c r="G7" s="4"/>
      <c r="H7" s="4"/>
      <c r="I7" s="4"/>
      <c r="J7" s="4"/>
    </row>
    <row r="8" spans="2:10" ht="12.75">
      <c r="B8" s="116" t="s">
        <v>3</v>
      </c>
      <c r="C8" s="116"/>
      <c r="D8" s="116"/>
      <c r="E8" s="116"/>
      <c r="F8" s="116"/>
      <c r="G8" s="116"/>
      <c r="H8" s="116"/>
      <c r="I8" s="116"/>
      <c r="J8" s="116"/>
    </row>
    <row r="9" spans="3:10" ht="18.75" customHeight="1">
      <c r="C9" s="115"/>
      <c r="D9" s="115"/>
      <c r="E9" s="115"/>
      <c r="F9" s="5"/>
      <c r="G9" s="5"/>
      <c r="H9" s="5"/>
      <c r="I9" s="5"/>
      <c r="J9" s="5"/>
    </row>
    <row r="10" spans="3:10" ht="12.75">
      <c r="C10" s="118" t="s">
        <v>4</v>
      </c>
      <c r="D10" s="118"/>
      <c r="E10" s="118"/>
      <c r="F10" s="118"/>
      <c r="G10" s="118"/>
      <c r="H10" s="118"/>
      <c r="I10" s="118"/>
      <c r="J10" s="118"/>
    </row>
    <row r="11" spans="3:10" ht="11.25" customHeight="1" hidden="1">
      <c r="C11" s="58"/>
      <c r="D11" s="58"/>
      <c r="E11" s="58"/>
      <c r="F11" s="58"/>
      <c r="G11" s="58"/>
      <c r="H11" s="58"/>
      <c r="I11" s="58"/>
      <c r="J11" s="58"/>
    </row>
    <row r="12" spans="2:10" ht="12.75">
      <c r="B12" s="59" t="s">
        <v>5</v>
      </c>
      <c r="C12" s="60" t="s">
        <v>6</v>
      </c>
      <c r="D12" s="60" t="s">
        <v>7</v>
      </c>
      <c r="E12" s="61" t="s">
        <v>8</v>
      </c>
      <c r="F12" s="60" t="s">
        <v>9</v>
      </c>
      <c r="G12" s="60" t="s">
        <v>10</v>
      </c>
      <c r="H12" s="60" t="s">
        <v>11</v>
      </c>
      <c r="I12" s="60" t="s">
        <v>12</v>
      </c>
      <c r="J12" s="60" t="s">
        <v>13</v>
      </c>
    </row>
    <row r="13" spans="2:10" ht="12.75">
      <c r="B13" s="61">
        <v>1</v>
      </c>
      <c r="C13" s="60"/>
      <c r="D13" s="60"/>
      <c r="E13" s="61" t="s">
        <v>14</v>
      </c>
      <c r="F13" s="60"/>
      <c r="G13" s="60"/>
      <c r="H13" s="60"/>
      <c r="I13" s="60"/>
      <c r="J13" s="62">
        <f>I17</f>
        <v>10302.932</v>
      </c>
    </row>
    <row r="14" spans="2:10" ht="12.75">
      <c r="B14" s="63" t="s">
        <v>15</v>
      </c>
      <c r="C14" s="63">
        <v>10501</v>
      </c>
      <c r="D14" s="63" t="s">
        <v>16</v>
      </c>
      <c r="E14" s="64" t="s">
        <v>17</v>
      </c>
      <c r="F14" s="65" t="s">
        <v>18</v>
      </c>
      <c r="G14" s="66">
        <v>99.2</v>
      </c>
      <c r="H14" s="67">
        <v>10.25</v>
      </c>
      <c r="I14" s="68">
        <f>G14*H14</f>
        <v>1016.8000000000001</v>
      </c>
      <c r="J14" s="68"/>
    </row>
    <row r="15" spans="2:10" ht="21.75" customHeight="1">
      <c r="B15" s="63" t="s">
        <v>19</v>
      </c>
      <c r="C15" s="63">
        <v>20305</v>
      </c>
      <c r="D15" s="63" t="s">
        <v>16</v>
      </c>
      <c r="E15" s="64" t="s">
        <v>20</v>
      </c>
      <c r="F15" s="65" t="s">
        <v>21</v>
      </c>
      <c r="G15" s="66">
        <v>8</v>
      </c>
      <c r="H15" s="67">
        <v>269.31</v>
      </c>
      <c r="I15" s="68">
        <f>G15*H15</f>
        <v>2154.48</v>
      </c>
      <c r="J15" s="68"/>
    </row>
    <row r="16" spans="2:10" ht="54" customHeight="1">
      <c r="B16" s="63" t="s">
        <v>22</v>
      </c>
      <c r="C16" s="63">
        <v>20702</v>
      </c>
      <c r="D16" s="63" t="s">
        <v>16</v>
      </c>
      <c r="E16" s="64" t="s">
        <v>23</v>
      </c>
      <c r="F16" s="65" t="s">
        <v>18</v>
      </c>
      <c r="G16" s="66">
        <v>10.9</v>
      </c>
      <c r="H16" s="67">
        <v>654.28</v>
      </c>
      <c r="I16" s="68">
        <f>G16*H16</f>
        <v>7131.652</v>
      </c>
      <c r="J16" s="68"/>
    </row>
    <row r="17" spans="2:10" ht="12.75">
      <c r="B17" s="63"/>
      <c r="C17" s="63"/>
      <c r="D17" s="67"/>
      <c r="E17" s="69" t="s">
        <v>24</v>
      </c>
      <c r="F17" s="70"/>
      <c r="G17" s="71"/>
      <c r="H17" s="72"/>
      <c r="I17" s="71">
        <f>I14+I15+I16</f>
        <v>10302.932</v>
      </c>
      <c r="J17" s="71"/>
    </row>
    <row r="18" spans="2:10" ht="12.75">
      <c r="B18" s="63"/>
      <c r="C18" s="73"/>
      <c r="D18" s="67"/>
      <c r="E18" s="67"/>
      <c r="F18" s="73"/>
      <c r="G18" s="68"/>
      <c r="H18" s="68"/>
      <c r="I18" s="68"/>
      <c r="J18" s="68"/>
    </row>
    <row r="19" spans="2:10" ht="12.75">
      <c r="B19" s="61">
        <v>2</v>
      </c>
      <c r="C19" s="74"/>
      <c r="D19" s="59"/>
      <c r="E19" s="75" t="s">
        <v>25</v>
      </c>
      <c r="F19" s="74"/>
      <c r="G19" s="76"/>
      <c r="H19" s="76"/>
      <c r="I19" s="76"/>
      <c r="J19" s="77">
        <f>I22</f>
        <v>568.4599000000001</v>
      </c>
    </row>
    <row r="20" spans="2:11" ht="24">
      <c r="B20" s="63" t="s">
        <v>26</v>
      </c>
      <c r="C20" s="63">
        <v>30101</v>
      </c>
      <c r="D20" s="63" t="s">
        <v>16</v>
      </c>
      <c r="E20" s="64" t="s">
        <v>27</v>
      </c>
      <c r="F20" s="73" t="s">
        <v>28</v>
      </c>
      <c r="G20" s="68">
        <v>8.96</v>
      </c>
      <c r="H20" s="67">
        <v>45.66</v>
      </c>
      <c r="I20" s="68">
        <f>G20*H20</f>
        <v>409.1136</v>
      </c>
      <c r="J20" s="71"/>
      <c r="K20" s="6"/>
    </row>
    <row r="21" spans="2:10" ht="24">
      <c r="B21" s="63" t="s">
        <v>29</v>
      </c>
      <c r="C21" s="63">
        <v>30119</v>
      </c>
      <c r="D21" s="63" t="s">
        <v>16</v>
      </c>
      <c r="E21" s="64" t="s">
        <v>30</v>
      </c>
      <c r="F21" s="73" t="s">
        <v>28</v>
      </c>
      <c r="G21" s="78">
        <v>6.67</v>
      </c>
      <c r="H21" s="67">
        <v>23.89</v>
      </c>
      <c r="I21" s="68">
        <f>G21*H21</f>
        <v>159.3463</v>
      </c>
      <c r="J21" s="71"/>
    </row>
    <row r="22" spans="2:10" ht="12.75">
      <c r="B22" s="63"/>
      <c r="C22" s="63"/>
      <c r="D22" s="67"/>
      <c r="E22" s="69" t="s">
        <v>24</v>
      </c>
      <c r="F22" s="70"/>
      <c r="G22" s="79"/>
      <c r="H22" s="72"/>
      <c r="I22" s="71">
        <f>I20+I21</f>
        <v>568.4599000000001</v>
      </c>
      <c r="J22" s="71"/>
    </row>
    <row r="23" spans="2:10" ht="12.75">
      <c r="B23" s="80"/>
      <c r="C23" s="73"/>
      <c r="D23" s="81"/>
      <c r="E23" s="82"/>
      <c r="F23" s="73"/>
      <c r="G23" s="83"/>
      <c r="H23" s="68"/>
      <c r="I23" s="68"/>
      <c r="J23" s="71"/>
    </row>
    <row r="24" spans="2:10" ht="12.75">
      <c r="B24" s="61">
        <v>3</v>
      </c>
      <c r="C24" s="74"/>
      <c r="D24" s="84"/>
      <c r="E24" s="61" t="s">
        <v>31</v>
      </c>
      <c r="F24" s="74"/>
      <c r="G24" s="85"/>
      <c r="H24" s="76"/>
      <c r="I24" s="76"/>
      <c r="J24" s="77">
        <f>I29</f>
        <v>19188.352000000003</v>
      </c>
    </row>
    <row r="25" spans="2:10" ht="48">
      <c r="B25" s="63" t="s">
        <v>32</v>
      </c>
      <c r="C25" s="63">
        <v>40206</v>
      </c>
      <c r="D25" s="63" t="s">
        <v>16</v>
      </c>
      <c r="E25" s="64" t="s">
        <v>33</v>
      </c>
      <c r="F25" s="63" t="s">
        <v>34</v>
      </c>
      <c r="G25" s="83">
        <v>92.56</v>
      </c>
      <c r="H25" s="67">
        <v>73.25</v>
      </c>
      <c r="I25" s="68">
        <f>G25*H25</f>
        <v>6780.02</v>
      </c>
      <c r="J25" s="71"/>
    </row>
    <row r="26" spans="2:10" ht="36">
      <c r="B26" s="63" t="s">
        <v>35</v>
      </c>
      <c r="C26" s="63">
        <v>40235</v>
      </c>
      <c r="D26" s="63" t="s">
        <v>16</v>
      </c>
      <c r="E26" s="64" t="s">
        <v>36</v>
      </c>
      <c r="F26" s="73" t="s">
        <v>28</v>
      </c>
      <c r="G26" s="83">
        <v>7.8</v>
      </c>
      <c r="H26" s="67">
        <v>571.69</v>
      </c>
      <c r="I26" s="68">
        <f>G26*H26</f>
        <v>4459.182000000001</v>
      </c>
      <c r="J26" s="71"/>
    </row>
    <row r="27" spans="2:10" ht="36.75" customHeight="1">
      <c r="B27" s="63" t="s">
        <v>37</v>
      </c>
      <c r="C27" s="63">
        <v>40243</v>
      </c>
      <c r="D27" s="63" t="s">
        <v>16</v>
      </c>
      <c r="E27" s="64" t="s">
        <v>38</v>
      </c>
      <c r="F27" s="63" t="s">
        <v>39</v>
      </c>
      <c r="G27" s="83">
        <v>535</v>
      </c>
      <c r="H27" s="67">
        <v>11.81</v>
      </c>
      <c r="I27" s="68">
        <f>G27*H27</f>
        <v>6318.35</v>
      </c>
      <c r="J27" s="71"/>
    </row>
    <row r="28" spans="2:10" ht="24">
      <c r="B28" s="63" t="s">
        <v>40</v>
      </c>
      <c r="C28" s="63">
        <v>40246</v>
      </c>
      <c r="D28" s="63" t="s">
        <v>16</v>
      </c>
      <c r="E28" s="64" t="s">
        <v>41</v>
      </c>
      <c r="F28" s="63" t="s">
        <v>39</v>
      </c>
      <c r="G28" s="83">
        <v>120</v>
      </c>
      <c r="H28" s="67">
        <v>13.59</v>
      </c>
      <c r="I28" s="68">
        <f>G28*H28</f>
        <v>1630.8</v>
      </c>
      <c r="J28" s="71"/>
    </row>
    <row r="29" spans="2:10" ht="12.75">
      <c r="B29" s="80"/>
      <c r="C29" s="63"/>
      <c r="D29" s="81"/>
      <c r="E29" s="69" t="s">
        <v>24</v>
      </c>
      <c r="F29" s="80"/>
      <c r="G29" s="86"/>
      <c r="H29" s="72"/>
      <c r="I29" s="71">
        <f>I25+I26+I27+I28</f>
        <v>19188.352000000003</v>
      </c>
      <c r="J29" s="71"/>
    </row>
    <row r="30" spans="2:10" ht="12.75">
      <c r="B30" s="80"/>
      <c r="C30" s="63"/>
      <c r="D30" s="81"/>
      <c r="E30" s="82"/>
      <c r="F30" s="63"/>
      <c r="G30" s="83"/>
      <c r="H30" s="67"/>
      <c r="I30" s="68"/>
      <c r="J30" s="71"/>
    </row>
    <row r="31" spans="2:10" ht="12.75">
      <c r="B31" s="87">
        <v>4</v>
      </c>
      <c r="C31" s="88"/>
      <c r="D31" s="89"/>
      <c r="E31" s="90" t="s">
        <v>42</v>
      </c>
      <c r="F31" s="88"/>
      <c r="G31" s="91"/>
      <c r="H31" s="92"/>
      <c r="I31" s="93"/>
      <c r="J31" s="94">
        <f>I37</f>
        <v>33107.471300000005</v>
      </c>
    </row>
    <row r="32" spans="2:10" ht="61.5" customHeight="1">
      <c r="B32" s="63" t="s">
        <v>43</v>
      </c>
      <c r="C32" s="63">
        <v>40337</v>
      </c>
      <c r="D32" s="63" t="s">
        <v>16</v>
      </c>
      <c r="E32" s="64" t="s">
        <v>44</v>
      </c>
      <c r="F32" s="63" t="s">
        <v>18</v>
      </c>
      <c r="G32" s="83">
        <v>94.92</v>
      </c>
      <c r="H32" s="95">
        <v>104.2</v>
      </c>
      <c r="I32" s="68">
        <f>G32*H32</f>
        <v>9890.664</v>
      </c>
      <c r="J32" s="71"/>
    </row>
    <row r="33" spans="2:10" ht="36">
      <c r="B33" s="63" t="s">
        <v>45</v>
      </c>
      <c r="C33" s="63">
        <v>40322</v>
      </c>
      <c r="D33" s="63" t="s">
        <v>16</v>
      </c>
      <c r="E33" s="64" t="s">
        <v>36</v>
      </c>
      <c r="F33" s="63" t="s">
        <v>21</v>
      </c>
      <c r="G33" s="83">
        <v>3.91</v>
      </c>
      <c r="H33" s="67">
        <v>661.43</v>
      </c>
      <c r="I33" s="68">
        <f>G33*H33</f>
        <v>2586.1913</v>
      </c>
      <c r="J33" s="71"/>
    </row>
    <row r="34" spans="2:10" ht="27.75" customHeight="1">
      <c r="B34" s="63" t="s">
        <v>46</v>
      </c>
      <c r="C34" s="63">
        <v>40328</v>
      </c>
      <c r="D34" s="63" t="s">
        <v>16</v>
      </c>
      <c r="E34" s="64" t="s">
        <v>38</v>
      </c>
      <c r="F34" s="63" t="s">
        <v>39</v>
      </c>
      <c r="G34" s="83">
        <v>430</v>
      </c>
      <c r="H34" s="67">
        <v>11.81</v>
      </c>
      <c r="I34" s="68">
        <f>G34*H34</f>
        <v>5078.3</v>
      </c>
      <c r="J34" s="71"/>
    </row>
    <row r="35" spans="2:10" ht="24">
      <c r="B35" s="63" t="s">
        <v>47</v>
      </c>
      <c r="C35" s="63">
        <v>40333</v>
      </c>
      <c r="D35" s="63" t="s">
        <v>16</v>
      </c>
      <c r="E35" s="64" t="s">
        <v>41</v>
      </c>
      <c r="F35" s="63" t="s">
        <v>39</v>
      </c>
      <c r="G35" s="83">
        <v>156</v>
      </c>
      <c r="H35" s="67">
        <v>13.59</v>
      </c>
      <c r="I35" s="68">
        <f>G35*H35</f>
        <v>2120.04</v>
      </c>
      <c r="J35" s="71"/>
    </row>
    <row r="36" spans="2:10" ht="36">
      <c r="B36" s="63" t="s">
        <v>48</v>
      </c>
      <c r="C36" s="63">
        <v>40601</v>
      </c>
      <c r="D36" s="63" t="s">
        <v>16</v>
      </c>
      <c r="E36" s="64" t="s">
        <v>49</v>
      </c>
      <c r="F36" s="63" t="s">
        <v>18</v>
      </c>
      <c r="G36" s="83">
        <v>119.6</v>
      </c>
      <c r="H36" s="67">
        <v>112.31</v>
      </c>
      <c r="I36" s="68">
        <f>G36*H36</f>
        <v>13432.276</v>
      </c>
      <c r="J36" s="71"/>
    </row>
    <row r="37" spans="2:10" ht="12.75">
      <c r="B37" s="80"/>
      <c r="C37" s="63"/>
      <c r="D37" s="81"/>
      <c r="E37" s="69" t="s">
        <v>24</v>
      </c>
      <c r="F37" s="80"/>
      <c r="G37" s="86"/>
      <c r="H37" s="72"/>
      <c r="I37" s="71">
        <f>I32+I33+I34+I35+I36</f>
        <v>33107.471300000005</v>
      </c>
      <c r="J37" s="71"/>
    </row>
    <row r="38" spans="2:10" ht="12.75">
      <c r="B38" s="80"/>
      <c r="C38" s="73"/>
      <c r="D38" s="81"/>
      <c r="E38" s="96"/>
      <c r="F38" s="73"/>
      <c r="G38" s="83"/>
      <c r="H38" s="68"/>
      <c r="I38" s="68"/>
      <c r="J38" s="71"/>
    </row>
    <row r="39" spans="2:14" ht="12.75">
      <c r="B39" s="61">
        <v>5</v>
      </c>
      <c r="C39" s="74"/>
      <c r="D39" s="84"/>
      <c r="E39" s="75" t="s">
        <v>50</v>
      </c>
      <c r="F39" s="74"/>
      <c r="G39" s="85"/>
      <c r="H39" s="76"/>
      <c r="I39" s="76"/>
      <c r="J39" s="77">
        <f>I43</f>
        <v>16931.3576</v>
      </c>
      <c r="N39" s="7"/>
    </row>
    <row r="40" spans="2:10" ht="32.25" customHeight="1">
      <c r="B40" s="63" t="s">
        <v>51</v>
      </c>
      <c r="C40" s="63">
        <v>50301</v>
      </c>
      <c r="D40" s="63" t="s">
        <v>16</v>
      </c>
      <c r="E40" s="64" t="s">
        <v>52</v>
      </c>
      <c r="F40" s="63" t="s">
        <v>53</v>
      </c>
      <c r="G40" s="95">
        <v>28.4</v>
      </c>
      <c r="H40" s="67">
        <v>8.97</v>
      </c>
      <c r="I40" s="97">
        <f>G40*H40</f>
        <v>254.74800000000002</v>
      </c>
      <c r="J40" s="97"/>
    </row>
    <row r="41" spans="2:14" ht="60">
      <c r="B41" s="63" t="s">
        <v>54</v>
      </c>
      <c r="C41" s="63">
        <v>50606</v>
      </c>
      <c r="D41" s="63" t="s">
        <v>16</v>
      </c>
      <c r="E41" s="64" t="s">
        <v>55</v>
      </c>
      <c r="F41" s="63" t="s">
        <v>34</v>
      </c>
      <c r="G41" s="83">
        <v>195.72</v>
      </c>
      <c r="H41" s="67">
        <v>59.08</v>
      </c>
      <c r="I41" s="68">
        <f>G41*H41</f>
        <v>11563.1376</v>
      </c>
      <c r="J41" s="71"/>
      <c r="N41" s="7"/>
    </row>
    <row r="42" spans="2:14" ht="60">
      <c r="B42" s="63" t="s">
        <v>56</v>
      </c>
      <c r="C42" s="63">
        <v>90403</v>
      </c>
      <c r="D42" s="63" t="s">
        <v>16</v>
      </c>
      <c r="E42" s="64" t="s">
        <v>57</v>
      </c>
      <c r="F42" s="63" t="s">
        <v>53</v>
      </c>
      <c r="G42" s="83">
        <v>44.8</v>
      </c>
      <c r="H42" s="67">
        <v>114.14</v>
      </c>
      <c r="I42" s="68">
        <f>G42*H42</f>
        <v>5113.472</v>
      </c>
      <c r="J42" s="71"/>
      <c r="N42" s="7"/>
    </row>
    <row r="43" spans="2:14" ht="12.75">
      <c r="B43" s="80"/>
      <c r="C43" s="63"/>
      <c r="D43" s="81"/>
      <c r="E43" s="69" t="s">
        <v>24</v>
      </c>
      <c r="F43" s="80"/>
      <c r="G43" s="86"/>
      <c r="H43" s="72"/>
      <c r="I43" s="71">
        <f>I40+I41+I42</f>
        <v>16931.3576</v>
      </c>
      <c r="J43" s="71"/>
      <c r="N43" s="7"/>
    </row>
    <row r="44" spans="2:14" ht="12.75">
      <c r="B44" s="80"/>
      <c r="C44" s="73"/>
      <c r="D44" s="81"/>
      <c r="E44" s="82"/>
      <c r="F44" s="73"/>
      <c r="G44" s="83"/>
      <c r="H44" s="68"/>
      <c r="I44" s="68"/>
      <c r="J44" s="71"/>
      <c r="N44" s="7"/>
    </row>
    <row r="45" spans="2:10" ht="12.75">
      <c r="B45" s="61">
        <v>6</v>
      </c>
      <c r="C45" s="74"/>
      <c r="D45" s="84"/>
      <c r="E45" s="75" t="s">
        <v>58</v>
      </c>
      <c r="F45" s="74"/>
      <c r="G45" s="85"/>
      <c r="H45" s="76"/>
      <c r="I45" s="76"/>
      <c r="J45" s="77">
        <f>I48</f>
        <v>11638.439999999999</v>
      </c>
    </row>
    <row r="46" spans="2:10" ht="41.25" customHeight="1">
      <c r="B46" s="63" t="s">
        <v>59</v>
      </c>
      <c r="C46" s="63">
        <v>60108</v>
      </c>
      <c r="D46" s="63" t="s">
        <v>16</v>
      </c>
      <c r="E46" s="82" t="s">
        <v>60</v>
      </c>
      <c r="F46" s="63" t="s">
        <v>61</v>
      </c>
      <c r="G46" s="83">
        <v>9</v>
      </c>
      <c r="H46" s="67">
        <v>350.94</v>
      </c>
      <c r="I46" s="68">
        <f>G46*H46</f>
        <v>3158.46</v>
      </c>
      <c r="J46" s="71"/>
    </row>
    <row r="47" spans="2:10" ht="61.5" customHeight="1">
      <c r="B47" s="63" t="s">
        <v>62</v>
      </c>
      <c r="C47" s="63">
        <v>61304</v>
      </c>
      <c r="D47" s="63" t="s">
        <v>16</v>
      </c>
      <c r="E47" s="82" t="s">
        <v>63</v>
      </c>
      <c r="F47" s="63" t="s">
        <v>61</v>
      </c>
      <c r="G47" s="83">
        <v>9</v>
      </c>
      <c r="H47" s="67">
        <v>942.22</v>
      </c>
      <c r="I47" s="68">
        <f>G47*H47</f>
        <v>8479.98</v>
      </c>
      <c r="J47" s="71"/>
    </row>
    <row r="48" spans="2:10" ht="12.75">
      <c r="B48" s="80"/>
      <c r="C48" s="63"/>
      <c r="D48" s="81"/>
      <c r="E48" s="69" t="s">
        <v>24</v>
      </c>
      <c r="F48" s="80"/>
      <c r="G48" s="86"/>
      <c r="H48" s="72"/>
      <c r="I48" s="71">
        <f>I46+I47</f>
        <v>11638.439999999999</v>
      </c>
      <c r="J48" s="71"/>
    </row>
    <row r="49" spans="2:10" ht="12.75">
      <c r="B49" s="80"/>
      <c r="C49" s="63"/>
      <c r="D49" s="81"/>
      <c r="E49" s="82"/>
      <c r="F49" s="63"/>
      <c r="G49" s="83"/>
      <c r="H49" s="67"/>
      <c r="I49" s="68"/>
      <c r="J49" s="71"/>
    </row>
    <row r="50" spans="2:10" ht="12.75">
      <c r="B50" s="61">
        <v>7</v>
      </c>
      <c r="C50" s="74"/>
      <c r="D50" s="84"/>
      <c r="E50" s="75" t="s">
        <v>64</v>
      </c>
      <c r="F50" s="74"/>
      <c r="G50" s="85"/>
      <c r="H50" s="59"/>
      <c r="I50" s="76"/>
      <c r="J50" s="77">
        <f>I57</f>
        <v>19958.4252</v>
      </c>
    </row>
    <row r="51" spans="2:10" ht="24">
      <c r="B51" s="98" t="s">
        <v>65</v>
      </c>
      <c r="C51" s="63">
        <v>71105</v>
      </c>
      <c r="D51" s="63" t="s">
        <v>16</v>
      </c>
      <c r="E51" s="64" t="s">
        <v>66</v>
      </c>
      <c r="F51" s="98" t="s">
        <v>18</v>
      </c>
      <c r="G51" s="99">
        <v>18.36</v>
      </c>
      <c r="H51" s="67">
        <v>406.57</v>
      </c>
      <c r="I51" s="100">
        <f aca="true" t="shared" si="0" ref="I51:I56">G51*H51</f>
        <v>7464.6251999999995</v>
      </c>
      <c r="J51" s="101"/>
    </row>
    <row r="52" spans="2:10" ht="36">
      <c r="B52" s="98" t="s">
        <v>67</v>
      </c>
      <c r="C52" s="63">
        <v>71704</v>
      </c>
      <c r="D52" s="63" t="s">
        <v>16</v>
      </c>
      <c r="E52" s="64" t="s">
        <v>68</v>
      </c>
      <c r="F52" s="98" t="s">
        <v>18</v>
      </c>
      <c r="G52" s="99">
        <v>2.52</v>
      </c>
      <c r="H52" s="67">
        <v>1047.17</v>
      </c>
      <c r="I52" s="100">
        <f t="shared" si="0"/>
        <v>2638.8684000000003</v>
      </c>
      <c r="J52" s="101"/>
    </row>
    <row r="53" spans="2:10" ht="42" customHeight="1">
      <c r="B53" s="63" t="s">
        <v>69</v>
      </c>
      <c r="C53" s="65">
        <v>71701</v>
      </c>
      <c r="D53" s="63" t="s">
        <v>16</v>
      </c>
      <c r="E53" s="64" t="s">
        <v>70</v>
      </c>
      <c r="F53" s="63" t="s">
        <v>34</v>
      </c>
      <c r="G53" s="83">
        <v>9.9</v>
      </c>
      <c r="H53" s="67">
        <v>574.26</v>
      </c>
      <c r="I53" s="68">
        <f t="shared" si="0"/>
        <v>5685.174</v>
      </c>
      <c r="J53" s="71"/>
    </row>
    <row r="54" spans="2:10" ht="36">
      <c r="B54" s="63" t="s">
        <v>71</v>
      </c>
      <c r="C54" s="65">
        <v>71702</v>
      </c>
      <c r="D54" s="63" t="s">
        <v>16</v>
      </c>
      <c r="E54" s="64" t="s">
        <v>72</v>
      </c>
      <c r="F54" s="63" t="s">
        <v>34</v>
      </c>
      <c r="G54" s="83">
        <v>1.44</v>
      </c>
      <c r="H54" s="95">
        <v>672.6</v>
      </c>
      <c r="I54" s="68">
        <f t="shared" si="0"/>
        <v>968.544</v>
      </c>
      <c r="J54" s="71"/>
    </row>
    <row r="55" spans="2:10" ht="24">
      <c r="B55" s="63" t="s">
        <v>73</v>
      </c>
      <c r="C55" s="63">
        <v>80102</v>
      </c>
      <c r="D55" s="63" t="s">
        <v>16</v>
      </c>
      <c r="E55" s="64" t="s">
        <v>74</v>
      </c>
      <c r="F55" s="63" t="s">
        <v>34</v>
      </c>
      <c r="G55" s="83">
        <v>9</v>
      </c>
      <c r="H55" s="95">
        <v>284.5</v>
      </c>
      <c r="I55" s="68">
        <f t="shared" si="0"/>
        <v>2560.5</v>
      </c>
      <c r="J55" s="71"/>
    </row>
    <row r="56" spans="2:10" ht="38.25" customHeight="1">
      <c r="B56" s="63" t="s">
        <v>75</v>
      </c>
      <c r="C56" s="63">
        <v>80201</v>
      </c>
      <c r="D56" s="63" t="s">
        <v>16</v>
      </c>
      <c r="E56" s="64" t="s">
        <v>76</v>
      </c>
      <c r="F56" s="63" t="s">
        <v>18</v>
      </c>
      <c r="G56" s="83">
        <v>0.96</v>
      </c>
      <c r="H56" s="67">
        <v>667.41</v>
      </c>
      <c r="I56" s="68">
        <f t="shared" si="0"/>
        <v>640.7135999999999</v>
      </c>
      <c r="J56" s="71"/>
    </row>
    <row r="57" spans="2:10" ht="12.75">
      <c r="B57" s="80"/>
      <c r="C57" s="67"/>
      <c r="D57" s="81"/>
      <c r="E57" s="69" t="s">
        <v>24</v>
      </c>
      <c r="F57" s="80"/>
      <c r="G57" s="86"/>
      <c r="H57" s="72"/>
      <c r="I57" s="71">
        <f>I51+I52+I53+I54+I55+I56</f>
        <v>19958.4252</v>
      </c>
      <c r="J57" s="71"/>
    </row>
    <row r="58" spans="2:10" ht="12.75">
      <c r="B58" s="80"/>
      <c r="C58" s="67"/>
      <c r="D58" s="81"/>
      <c r="E58" s="82"/>
      <c r="F58" s="63"/>
      <c r="G58" s="83"/>
      <c r="H58" s="67"/>
      <c r="I58" s="68"/>
      <c r="J58" s="71"/>
    </row>
    <row r="59" spans="2:10" ht="12.75">
      <c r="B59" s="61">
        <v>8</v>
      </c>
      <c r="C59" s="74"/>
      <c r="D59" s="84"/>
      <c r="E59" s="75" t="s">
        <v>77</v>
      </c>
      <c r="F59" s="74"/>
      <c r="G59" s="85"/>
      <c r="H59" s="59"/>
      <c r="I59" s="76"/>
      <c r="J59" s="77">
        <f>I64</f>
        <v>50334.776</v>
      </c>
    </row>
    <row r="60" spans="2:10" ht="58.5" customHeight="1">
      <c r="B60" s="63" t="s">
        <v>78</v>
      </c>
      <c r="C60" s="63">
        <v>200738</v>
      </c>
      <c r="D60" s="63" t="s">
        <v>16</v>
      </c>
      <c r="E60" s="64" t="s">
        <v>79</v>
      </c>
      <c r="F60" s="63" t="s">
        <v>39</v>
      </c>
      <c r="G60" s="83">
        <v>892</v>
      </c>
      <c r="H60" s="67">
        <v>37.69</v>
      </c>
      <c r="I60" s="68">
        <f>G60*H60</f>
        <v>33619.479999999996</v>
      </c>
      <c r="J60" s="71"/>
    </row>
    <row r="61" spans="2:10" ht="32.25" customHeight="1">
      <c r="B61" s="63" t="s">
        <v>80</v>
      </c>
      <c r="C61" s="63">
        <v>90206</v>
      </c>
      <c r="D61" s="63" t="s">
        <v>16</v>
      </c>
      <c r="E61" s="64" t="s">
        <v>81</v>
      </c>
      <c r="F61" s="63" t="s">
        <v>34</v>
      </c>
      <c r="G61" s="83">
        <v>119.6</v>
      </c>
      <c r="H61" s="67">
        <v>89.67</v>
      </c>
      <c r="I61" s="68">
        <f>G61*H61</f>
        <v>10724.532</v>
      </c>
      <c r="J61" s="71"/>
    </row>
    <row r="62" spans="2:10" ht="12.75">
      <c r="B62" s="63" t="s">
        <v>80</v>
      </c>
      <c r="C62" s="63">
        <v>90312</v>
      </c>
      <c r="D62" s="63" t="s">
        <v>16</v>
      </c>
      <c r="E62" s="64" t="s">
        <v>82</v>
      </c>
      <c r="F62" s="63" t="s">
        <v>18</v>
      </c>
      <c r="G62" s="83">
        <v>13.4</v>
      </c>
      <c r="H62" s="67">
        <v>129.46</v>
      </c>
      <c r="I62" s="68">
        <f>G62*H62</f>
        <v>1734.7640000000001</v>
      </c>
      <c r="J62" s="71"/>
    </row>
    <row r="63" spans="2:10" ht="36">
      <c r="B63" s="63" t="s">
        <v>83</v>
      </c>
      <c r="C63" s="119" t="s">
        <v>84</v>
      </c>
      <c r="D63" s="119"/>
      <c r="E63" s="64" t="s">
        <v>85</v>
      </c>
      <c r="F63" s="63" t="s">
        <v>53</v>
      </c>
      <c r="G63" s="83">
        <v>44.8</v>
      </c>
      <c r="H63" s="95">
        <v>95</v>
      </c>
      <c r="I63" s="68">
        <f>G63*H63</f>
        <v>4256</v>
      </c>
      <c r="J63" s="71"/>
    </row>
    <row r="64" spans="2:10" ht="12.75">
      <c r="B64" s="80"/>
      <c r="C64" s="63"/>
      <c r="D64" s="81"/>
      <c r="E64" s="69" t="s">
        <v>24</v>
      </c>
      <c r="F64" s="80"/>
      <c r="G64" s="86"/>
      <c r="H64" s="72"/>
      <c r="I64" s="71">
        <f>I60+I61+I62+I63</f>
        <v>50334.776</v>
      </c>
      <c r="J64" s="71"/>
    </row>
    <row r="65" spans="2:10" ht="12.75">
      <c r="B65" s="80"/>
      <c r="C65" s="63"/>
      <c r="D65" s="81"/>
      <c r="E65" s="102"/>
      <c r="F65" s="63"/>
      <c r="G65" s="83"/>
      <c r="H65" s="67"/>
      <c r="I65" s="68"/>
      <c r="J65" s="71"/>
    </row>
    <row r="66" spans="2:10" ht="12.75">
      <c r="B66" s="87">
        <v>9</v>
      </c>
      <c r="C66" s="88"/>
      <c r="D66" s="89"/>
      <c r="E66" s="87" t="s">
        <v>86</v>
      </c>
      <c r="F66" s="88"/>
      <c r="G66" s="91"/>
      <c r="H66" s="92"/>
      <c r="I66" s="93"/>
      <c r="J66" s="94">
        <f>I68</f>
        <v>1426.4832</v>
      </c>
    </row>
    <row r="67" spans="2:10" ht="12.75">
      <c r="B67" s="63" t="s">
        <v>87</v>
      </c>
      <c r="C67" s="63">
        <v>210210</v>
      </c>
      <c r="D67" s="63" t="s">
        <v>16</v>
      </c>
      <c r="E67" s="67" t="s">
        <v>88</v>
      </c>
      <c r="F67" s="63" t="s">
        <v>18</v>
      </c>
      <c r="G67" s="83">
        <v>4.44</v>
      </c>
      <c r="H67" s="67">
        <v>321.28</v>
      </c>
      <c r="I67" s="68">
        <f>G67*H67</f>
        <v>1426.4832</v>
      </c>
      <c r="J67" s="71"/>
    </row>
    <row r="68" spans="2:10" ht="12.75">
      <c r="B68" s="80"/>
      <c r="C68" s="63"/>
      <c r="D68" s="81"/>
      <c r="E68" s="69" t="s">
        <v>24</v>
      </c>
      <c r="F68" s="80"/>
      <c r="G68" s="86"/>
      <c r="H68" s="72"/>
      <c r="I68" s="71">
        <f>I67</f>
        <v>1426.4832</v>
      </c>
      <c r="J68" s="71"/>
    </row>
    <row r="69" spans="2:10" ht="12.75">
      <c r="B69" s="80"/>
      <c r="C69" s="63"/>
      <c r="D69" s="81"/>
      <c r="E69" s="102"/>
      <c r="F69" s="63"/>
      <c r="G69" s="83"/>
      <c r="H69" s="67"/>
      <c r="I69" s="68"/>
      <c r="J69" s="71"/>
    </row>
    <row r="70" spans="2:10" ht="12.75">
      <c r="B70" s="61">
        <v>10</v>
      </c>
      <c r="C70" s="74"/>
      <c r="D70" s="84"/>
      <c r="E70" s="75" t="s">
        <v>89</v>
      </c>
      <c r="F70" s="74"/>
      <c r="G70" s="85"/>
      <c r="H70" s="59"/>
      <c r="I70" s="76"/>
      <c r="J70" s="77">
        <f>I72</f>
        <v>4133.664000000001</v>
      </c>
    </row>
    <row r="71" spans="2:10" ht="12.75">
      <c r="B71" s="63" t="s">
        <v>90</v>
      </c>
      <c r="C71" s="63">
        <v>110201</v>
      </c>
      <c r="D71" s="63" t="s">
        <v>16</v>
      </c>
      <c r="E71" s="67" t="s">
        <v>91</v>
      </c>
      <c r="F71" s="63" t="s">
        <v>34</v>
      </c>
      <c r="G71" s="83">
        <v>99.2</v>
      </c>
      <c r="H71" s="67">
        <v>41.67</v>
      </c>
      <c r="I71" s="68">
        <f>G71*H71</f>
        <v>4133.664000000001</v>
      </c>
      <c r="J71" s="71"/>
    </row>
    <row r="72" spans="2:10" ht="12.75">
      <c r="B72" s="80"/>
      <c r="C72" s="67"/>
      <c r="D72" s="63"/>
      <c r="E72" s="69" t="s">
        <v>24</v>
      </c>
      <c r="F72" s="80"/>
      <c r="G72" s="86"/>
      <c r="H72" s="103"/>
      <c r="I72" s="71">
        <f>I71</f>
        <v>4133.664000000001</v>
      </c>
      <c r="J72" s="71"/>
    </row>
    <row r="73" spans="2:10" ht="12.75">
      <c r="B73" s="80"/>
      <c r="C73" s="67"/>
      <c r="D73" s="81"/>
      <c r="E73" s="82"/>
      <c r="F73" s="63"/>
      <c r="G73" s="83"/>
      <c r="H73" s="67"/>
      <c r="I73" s="68"/>
      <c r="J73" s="71"/>
    </row>
    <row r="74" spans="2:10" ht="12.75">
      <c r="B74" s="61">
        <v>11</v>
      </c>
      <c r="C74" s="59"/>
      <c r="D74" s="84"/>
      <c r="E74" s="75" t="s">
        <v>92</v>
      </c>
      <c r="F74" s="74"/>
      <c r="G74" s="85"/>
      <c r="H74" s="59"/>
      <c r="I74" s="76"/>
      <c r="J74" s="77">
        <f>I81</f>
        <v>38293.017499999994</v>
      </c>
    </row>
    <row r="75" spans="2:10" ht="24">
      <c r="B75" s="63" t="s">
        <v>93</v>
      </c>
      <c r="C75" s="63">
        <v>120101</v>
      </c>
      <c r="D75" s="63" t="s">
        <v>16</v>
      </c>
      <c r="E75" s="64" t="s">
        <v>94</v>
      </c>
      <c r="F75" s="98" t="s">
        <v>18</v>
      </c>
      <c r="G75" s="83">
        <v>481.04</v>
      </c>
      <c r="H75" s="67">
        <v>5.73</v>
      </c>
      <c r="I75" s="68">
        <f aca="true" t="shared" si="1" ref="I75:I80">G75*H75</f>
        <v>2756.3592000000003</v>
      </c>
      <c r="J75" s="71"/>
    </row>
    <row r="76" spans="2:10" ht="24">
      <c r="B76" s="63" t="s">
        <v>95</v>
      </c>
      <c r="C76" s="63">
        <v>120227</v>
      </c>
      <c r="D76" s="63" t="s">
        <v>16</v>
      </c>
      <c r="E76" s="64" t="s">
        <v>96</v>
      </c>
      <c r="F76" s="98" t="s">
        <v>53</v>
      </c>
      <c r="G76" s="83">
        <v>93.93</v>
      </c>
      <c r="H76" s="95">
        <v>51.2</v>
      </c>
      <c r="I76" s="68">
        <f t="shared" si="1"/>
        <v>4809.216</v>
      </c>
      <c r="J76" s="71"/>
    </row>
    <row r="77" spans="2:10" ht="60">
      <c r="B77" s="63" t="s">
        <v>97</v>
      </c>
      <c r="C77" s="63">
        <v>120201</v>
      </c>
      <c r="D77" s="63" t="s">
        <v>16</v>
      </c>
      <c r="E77" s="64" t="s">
        <v>98</v>
      </c>
      <c r="F77" s="98" t="s">
        <v>18</v>
      </c>
      <c r="G77" s="83">
        <v>112.71</v>
      </c>
      <c r="H77" s="67">
        <v>88.45</v>
      </c>
      <c r="I77" s="68">
        <f t="shared" si="1"/>
        <v>9969.1995</v>
      </c>
      <c r="J77" s="71"/>
    </row>
    <row r="78" spans="2:10" ht="34.5" customHeight="1">
      <c r="B78" s="63" t="s">
        <v>99</v>
      </c>
      <c r="C78" s="63">
        <v>120301</v>
      </c>
      <c r="D78" s="63" t="s">
        <v>16</v>
      </c>
      <c r="E78" s="64" t="s">
        <v>100</v>
      </c>
      <c r="F78" s="98" t="s">
        <v>18</v>
      </c>
      <c r="G78" s="83">
        <v>112.71</v>
      </c>
      <c r="H78" s="67">
        <v>27.92</v>
      </c>
      <c r="I78" s="68">
        <f t="shared" si="1"/>
        <v>3146.8632000000002</v>
      </c>
      <c r="J78" s="71"/>
    </row>
    <row r="79" spans="2:10" ht="35.25" customHeight="1">
      <c r="B79" s="63" t="s">
        <v>101</v>
      </c>
      <c r="C79" s="63">
        <v>120303</v>
      </c>
      <c r="D79" s="63" t="s">
        <v>16</v>
      </c>
      <c r="E79" s="64" t="s">
        <v>102</v>
      </c>
      <c r="F79" s="98" t="s">
        <v>18</v>
      </c>
      <c r="G79" s="83">
        <v>368.33</v>
      </c>
      <c r="H79" s="67">
        <v>47.72</v>
      </c>
      <c r="I79" s="68">
        <f t="shared" si="1"/>
        <v>17576.707599999998</v>
      </c>
      <c r="J79" s="71"/>
    </row>
    <row r="80" spans="2:10" ht="24">
      <c r="B80" s="63" t="s">
        <v>103</v>
      </c>
      <c r="C80" s="63">
        <v>120208</v>
      </c>
      <c r="D80" s="63" t="s">
        <v>16</v>
      </c>
      <c r="E80" s="64" t="s">
        <v>104</v>
      </c>
      <c r="F80" s="98" t="s">
        <v>53</v>
      </c>
      <c r="G80" s="83">
        <v>2.2</v>
      </c>
      <c r="H80" s="67">
        <v>15.76</v>
      </c>
      <c r="I80" s="68">
        <f t="shared" si="1"/>
        <v>34.672000000000004</v>
      </c>
      <c r="J80" s="71"/>
    </row>
    <row r="81" spans="2:10" ht="12.75">
      <c r="B81" s="80"/>
      <c r="C81" s="63"/>
      <c r="D81" s="81"/>
      <c r="E81" s="69" t="s">
        <v>24</v>
      </c>
      <c r="F81" s="104"/>
      <c r="G81" s="86"/>
      <c r="H81" s="72"/>
      <c r="I81" s="71">
        <f>I75+I76+I77+I78+I79+I80</f>
        <v>38293.017499999994</v>
      </c>
      <c r="J81" s="71"/>
    </row>
    <row r="82" spans="2:10" ht="12.75">
      <c r="B82" s="80"/>
      <c r="C82" s="63"/>
      <c r="D82" s="81"/>
      <c r="E82" s="82"/>
      <c r="F82" s="98"/>
      <c r="G82" s="83"/>
      <c r="H82" s="67"/>
      <c r="I82" s="68"/>
      <c r="J82" s="71"/>
    </row>
    <row r="83" spans="2:10" ht="12.75">
      <c r="B83" s="61">
        <v>12</v>
      </c>
      <c r="C83" s="74"/>
      <c r="D83" s="84"/>
      <c r="E83" s="75" t="s">
        <v>105</v>
      </c>
      <c r="F83" s="74"/>
      <c r="G83" s="85"/>
      <c r="H83" s="59"/>
      <c r="I83" s="76"/>
      <c r="J83" s="77">
        <f>I89</f>
        <v>15138.689999999999</v>
      </c>
    </row>
    <row r="84" spans="2:10" ht="18.75" customHeight="1">
      <c r="B84" s="63" t="s">
        <v>106</v>
      </c>
      <c r="C84" s="63">
        <v>130112</v>
      </c>
      <c r="D84" s="63" t="s">
        <v>16</v>
      </c>
      <c r="E84" s="64" t="s">
        <v>107</v>
      </c>
      <c r="F84" s="98" t="s">
        <v>18</v>
      </c>
      <c r="G84" s="83">
        <v>99.2</v>
      </c>
      <c r="H84" s="67">
        <v>40.76</v>
      </c>
      <c r="I84" s="68">
        <f>G84*H84</f>
        <v>4043.392</v>
      </c>
      <c r="J84" s="71"/>
    </row>
    <row r="85" spans="2:10" ht="48">
      <c r="B85" s="63" t="s">
        <v>108</v>
      </c>
      <c r="C85" s="63">
        <v>130219</v>
      </c>
      <c r="D85" s="63" t="s">
        <v>16</v>
      </c>
      <c r="E85" s="64" t="s">
        <v>109</v>
      </c>
      <c r="F85" s="98" t="s">
        <v>18</v>
      </c>
      <c r="G85" s="83">
        <v>99.2</v>
      </c>
      <c r="H85" s="67">
        <v>71.17</v>
      </c>
      <c r="I85" s="68">
        <f>G85*H85</f>
        <v>7060.064</v>
      </c>
      <c r="J85" s="71"/>
    </row>
    <row r="86" spans="2:10" ht="12.75">
      <c r="B86" s="63" t="s">
        <v>110</v>
      </c>
      <c r="C86" s="63">
        <v>130308</v>
      </c>
      <c r="D86" s="63" t="s">
        <v>16</v>
      </c>
      <c r="E86" s="64" t="s">
        <v>111</v>
      </c>
      <c r="F86" s="98" t="s">
        <v>53</v>
      </c>
      <c r="G86" s="83">
        <v>9.6</v>
      </c>
      <c r="H86" s="67">
        <v>46.54</v>
      </c>
      <c r="I86" s="68">
        <f>G86*H86</f>
        <v>446.784</v>
      </c>
      <c r="J86" s="71"/>
    </row>
    <row r="87" spans="2:10" ht="12.75">
      <c r="B87" s="63" t="s">
        <v>112</v>
      </c>
      <c r="C87" s="63">
        <v>130317</v>
      </c>
      <c r="D87" s="63" t="s">
        <v>16</v>
      </c>
      <c r="E87" s="64" t="s">
        <v>113</v>
      </c>
      <c r="F87" s="98" t="s">
        <v>53</v>
      </c>
      <c r="G87" s="83">
        <v>11.4</v>
      </c>
      <c r="H87" s="67">
        <v>75.47</v>
      </c>
      <c r="I87" s="68">
        <f>G87*H87</f>
        <v>860.3580000000001</v>
      </c>
      <c r="J87" s="71"/>
    </row>
    <row r="88" spans="2:10" ht="48">
      <c r="B88" s="63"/>
      <c r="C88" s="63">
        <v>200209</v>
      </c>
      <c r="D88" s="63" t="s">
        <v>16</v>
      </c>
      <c r="E88" s="64" t="s">
        <v>114</v>
      </c>
      <c r="F88" s="98" t="s">
        <v>18</v>
      </c>
      <c r="G88" s="83">
        <v>20.4</v>
      </c>
      <c r="H88" s="67">
        <v>133.73</v>
      </c>
      <c r="I88" s="68">
        <f>G88*H88</f>
        <v>2728.0919999999996</v>
      </c>
      <c r="J88" s="71"/>
    </row>
    <row r="89" spans="2:10" ht="12.75">
      <c r="B89" s="80"/>
      <c r="C89" s="63"/>
      <c r="D89" s="81"/>
      <c r="E89" s="69" t="s">
        <v>24</v>
      </c>
      <c r="F89" s="104"/>
      <c r="G89" s="86"/>
      <c r="H89" s="72"/>
      <c r="I89" s="71">
        <f>I84+I85+I86+I87+I88</f>
        <v>15138.689999999999</v>
      </c>
      <c r="J89" s="71"/>
    </row>
    <row r="90" spans="2:10" ht="12.75">
      <c r="B90" s="80"/>
      <c r="C90" s="63"/>
      <c r="D90" s="81"/>
      <c r="E90" s="82"/>
      <c r="F90" s="98"/>
      <c r="G90" s="83"/>
      <c r="H90" s="67"/>
      <c r="I90" s="68"/>
      <c r="J90" s="71"/>
    </row>
    <row r="91" spans="2:10" ht="12.75">
      <c r="B91" s="61">
        <v>13</v>
      </c>
      <c r="C91" s="74"/>
      <c r="D91" s="84"/>
      <c r="E91" s="75" t="s">
        <v>115</v>
      </c>
      <c r="F91" s="74"/>
      <c r="G91" s="85"/>
      <c r="H91" s="59"/>
      <c r="I91" s="76"/>
      <c r="J91" s="77">
        <f>I107</f>
        <v>14889.750000000002</v>
      </c>
    </row>
    <row r="92" spans="2:10" ht="47.25" customHeight="1">
      <c r="B92" s="98" t="s">
        <v>116</v>
      </c>
      <c r="C92" s="63">
        <v>140102</v>
      </c>
      <c r="D92" s="63" t="s">
        <v>16</v>
      </c>
      <c r="E92" s="64" t="s">
        <v>117</v>
      </c>
      <c r="F92" s="98" t="s">
        <v>61</v>
      </c>
      <c r="G92" s="99">
        <v>1</v>
      </c>
      <c r="H92" s="95">
        <v>1943.57</v>
      </c>
      <c r="I92" s="100">
        <f aca="true" t="shared" si="2" ref="I92:I106">G92*H92</f>
        <v>1943.57</v>
      </c>
      <c r="J92" s="101"/>
    </row>
    <row r="93" spans="2:10" ht="45.75" customHeight="1">
      <c r="B93" s="98" t="s">
        <v>118</v>
      </c>
      <c r="C93" s="63">
        <v>140103</v>
      </c>
      <c r="D93" s="63" t="s">
        <v>16</v>
      </c>
      <c r="E93" s="64" t="s">
        <v>119</v>
      </c>
      <c r="F93" s="98" t="s">
        <v>61</v>
      </c>
      <c r="G93" s="99">
        <v>1</v>
      </c>
      <c r="H93" s="95">
        <v>2512.03</v>
      </c>
      <c r="I93" s="100">
        <f t="shared" si="2"/>
        <v>2512.03</v>
      </c>
      <c r="J93" s="101"/>
    </row>
    <row r="94" spans="2:10" ht="24.75" customHeight="1">
      <c r="B94" s="63" t="s">
        <v>120</v>
      </c>
      <c r="C94" s="63">
        <v>140701</v>
      </c>
      <c r="D94" s="63" t="s">
        <v>16</v>
      </c>
      <c r="E94" s="64" t="s">
        <v>121</v>
      </c>
      <c r="F94" s="63" t="s">
        <v>122</v>
      </c>
      <c r="G94" s="83">
        <v>7</v>
      </c>
      <c r="H94" s="67">
        <v>94.74</v>
      </c>
      <c r="I94" s="68">
        <f t="shared" si="2"/>
        <v>663.18</v>
      </c>
      <c r="J94" s="71"/>
    </row>
    <row r="95" spans="2:10" ht="24" customHeight="1">
      <c r="B95" s="63" t="s">
        <v>123</v>
      </c>
      <c r="C95" s="63">
        <v>140702</v>
      </c>
      <c r="D95" s="63" t="s">
        <v>16</v>
      </c>
      <c r="E95" s="64" t="s">
        <v>124</v>
      </c>
      <c r="F95" s="63" t="s">
        <v>122</v>
      </c>
      <c r="G95" s="83">
        <v>4</v>
      </c>
      <c r="H95" s="67">
        <v>211.09</v>
      </c>
      <c r="I95" s="68">
        <f t="shared" si="2"/>
        <v>844.36</v>
      </c>
      <c r="J95" s="71"/>
    </row>
    <row r="96" spans="2:10" ht="12.75">
      <c r="B96" s="63" t="s">
        <v>125</v>
      </c>
      <c r="C96" s="63">
        <v>140705</v>
      </c>
      <c r="D96" s="63" t="s">
        <v>16</v>
      </c>
      <c r="E96" s="64" t="s">
        <v>126</v>
      </c>
      <c r="F96" s="63" t="s">
        <v>122</v>
      </c>
      <c r="G96" s="83">
        <v>4</v>
      </c>
      <c r="H96" s="67">
        <v>111.23</v>
      </c>
      <c r="I96" s="68">
        <f t="shared" si="2"/>
        <v>444.92</v>
      </c>
      <c r="J96" s="71"/>
    </row>
    <row r="97" spans="2:10" ht="24">
      <c r="B97" s="63" t="s">
        <v>127</v>
      </c>
      <c r="C97" s="63">
        <v>140706</v>
      </c>
      <c r="D97" s="63" t="s">
        <v>16</v>
      </c>
      <c r="E97" s="64" t="s">
        <v>128</v>
      </c>
      <c r="F97" s="63" t="s">
        <v>122</v>
      </c>
      <c r="G97" s="83">
        <v>7</v>
      </c>
      <c r="H97" s="95">
        <v>86.3</v>
      </c>
      <c r="I97" s="68">
        <f t="shared" si="2"/>
        <v>604.1</v>
      </c>
      <c r="J97" s="71"/>
    </row>
    <row r="98" spans="2:10" ht="24" customHeight="1">
      <c r="B98" s="63" t="s">
        <v>129</v>
      </c>
      <c r="C98" s="63">
        <v>140708</v>
      </c>
      <c r="D98" s="63" t="s">
        <v>16</v>
      </c>
      <c r="E98" s="64" t="s">
        <v>130</v>
      </c>
      <c r="F98" s="63" t="s">
        <v>122</v>
      </c>
      <c r="G98" s="83">
        <v>4</v>
      </c>
      <c r="H98" s="67">
        <v>79.16</v>
      </c>
      <c r="I98" s="68">
        <f t="shared" si="2"/>
        <v>316.64</v>
      </c>
      <c r="J98" s="71"/>
    </row>
    <row r="99" spans="2:10" ht="24" customHeight="1">
      <c r="B99" s="63" t="s">
        <v>131</v>
      </c>
      <c r="C99" s="63">
        <v>140904</v>
      </c>
      <c r="D99" s="63" t="s">
        <v>16</v>
      </c>
      <c r="E99" s="64" t="s">
        <v>132</v>
      </c>
      <c r="F99" s="63" t="s">
        <v>53</v>
      </c>
      <c r="G99" s="83">
        <v>4</v>
      </c>
      <c r="H99" s="95">
        <v>93.5</v>
      </c>
      <c r="I99" s="68">
        <f t="shared" si="2"/>
        <v>374</v>
      </c>
      <c r="J99" s="71"/>
    </row>
    <row r="100" spans="2:10" ht="66" customHeight="1">
      <c r="B100" s="63" t="s">
        <v>133</v>
      </c>
      <c r="C100" s="63">
        <v>141101</v>
      </c>
      <c r="D100" s="63" t="s">
        <v>16</v>
      </c>
      <c r="E100" s="64" t="s">
        <v>134</v>
      </c>
      <c r="F100" s="63" t="s">
        <v>61</v>
      </c>
      <c r="G100" s="83">
        <v>5</v>
      </c>
      <c r="H100" s="67">
        <v>475.57</v>
      </c>
      <c r="I100" s="68">
        <f t="shared" si="2"/>
        <v>2377.85</v>
      </c>
      <c r="J100" s="71"/>
    </row>
    <row r="101" spans="2:10" ht="24">
      <c r="B101" s="63" t="s">
        <v>135</v>
      </c>
      <c r="C101" s="63">
        <v>141409</v>
      </c>
      <c r="D101" s="63" t="s">
        <v>16</v>
      </c>
      <c r="E101" s="64" t="s">
        <v>136</v>
      </c>
      <c r="F101" s="63" t="s">
        <v>53</v>
      </c>
      <c r="G101" s="83">
        <v>12</v>
      </c>
      <c r="H101" s="67">
        <v>19.51</v>
      </c>
      <c r="I101" s="68">
        <f t="shared" si="2"/>
        <v>234.12</v>
      </c>
      <c r="J101" s="71"/>
    </row>
    <row r="102" spans="2:10" ht="24">
      <c r="B102" s="63" t="s">
        <v>137</v>
      </c>
      <c r="C102" s="63">
        <v>141410</v>
      </c>
      <c r="D102" s="63" t="s">
        <v>16</v>
      </c>
      <c r="E102" s="64" t="s">
        <v>138</v>
      </c>
      <c r="F102" s="63" t="s">
        <v>53</v>
      </c>
      <c r="G102" s="83">
        <v>30</v>
      </c>
      <c r="H102" s="95">
        <v>23.5</v>
      </c>
      <c r="I102" s="68">
        <f t="shared" si="2"/>
        <v>705</v>
      </c>
      <c r="J102" s="71"/>
    </row>
    <row r="103" spans="2:10" ht="24">
      <c r="B103" s="63" t="s">
        <v>139</v>
      </c>
      <c r="C103" s="63">
        <v>141907</v>
      </c>
      <c r="D103" s="63" t="s">
        <v>16</v>
      </c>
      <c r="E103" s="64" t="s">
        <v>140</v>
      </c>
      <c r="F103" s="63" t="s">
        <v>53</v>
      </c>
      <c r="G103" s="83">
        <v>18</v>
      </c>
      <c r="H103" s="67">
        <v>43.39</v>
      </c>
      <c r="I103" s="68">
        <f t="shared" si="2"/>
        <v>781.02</v>
      </c>
      <c r="J103" s="71"/>
    </row>
    <row r="104" spans="2:10" ht="24">
      <c r="B104" s="63" t="s">
        <v>141</v>
      </c>
      <c r="C104" s="63">
        <v>41909</v>
      </c>
      <c r="D104" s="63" t="s">
        <v>16</v>
      </c>
      <c r="E104" s="64" t="s">
        <v>142</v>
      </c>
      <c r="F104" s="63" t="s">
        <v>53</v>
      </c>
      <c r="G104" s="83">
        <v>40</v>
      </c>
      <c r="H104" s="95">
        <v>69.3</v>
      </c>
      <c r="I104" s="68">
        <f t="shared" si="2"/>
        <v>2772</v>
      </c>
      <c r="J104" s="71"/>
    </row>
    <row r="105" spans="2:10" ht="27" customHeight="1">
      <c r="B105" s="63" t="s">
        <v>143</v>
      </c>
      <c r="C105" s="63">
        <v>142104</v>
      </c>
      <c r="D105" s="63" t="s">
        <v>16</v>
      </c>
      <c r="E105" s="64" t="s">
        <v>144</v>
      </c>
      <c r="F105" s="63" t="s">
        <v>61</v>
      </c>
      <c r="G105" s="83">
        <v>3</v>
      </c>
      <c r="H105" s="67">
        <v>33.16</v>
      </c>
      <c r="I105" s="68">
        <f t="shared" si="2"/>
        <v>99.47999999999999</v>
      </c>
      <c r="J105" s="71"/>
    </row>
    <row r="106" spans="2:10" ht="24">
      <c r="B106" s="63" t="s">
        <v>145</v>
      </c>
      <c r="C106" s="63">
        <v>142107</v>
      </c>
      <c r="D106" s="63" t="s">
        <v>16</v>
      </c>
      <c r="E106" s="64" t="s">
        <v>146</v>
      </c>
      <c r="F106" s="63" t="s">
        <v>61</v>
      </c>
      <c r="G106" s="83">
        <v>4</v>
      </c>
      <c r="H106" s="67">
        <v>54.37</v>
      </c>
      <c r="I106" s="68">
        <f t="shared" si="2"/>
        <v>217.48</v>
      </c>
      <c r="J106" s="71"/>
    </row>
    <row r="107" spans="2:10" ht="12.75">
      <c r="B107" s="80"/>
      <c r="C107" s="67"/>
      <c r="D107" s="81"/>
      <c r="E107" s="69" t="s">
        <v>24</v>
      </c>
      <c r="F107" s="80"/>
      <c r="G107" s="86"/>
      <c r="H107" s="72"/>
      <c r="I107" s="71">
        <f>I92+I93+I94+I95+I96+I97+I98+I99+I100+I101+I102+I103+I104+I105+I106</f>
        <v>14889.750000000002</v>
      </c>
      <c r="J107" s="71"/>
    </row>
    <row r="108" spans="2:10" ht="12.75">
      <c r="B108" s="80"/>
      <c r="C108" s="67"/>
      <c r="D108" s="81"/>
      <c r="E108" s="82"/>
      <c r="F108" s="63"/>
      <c r="G108" s="83"/>
      <c r="H108" s="67"/>
      <c r="I108" s="68"/>
      <c r="J108" s="71"/>
    </row>
    <row r="109" spans="2:10" ht="12.75">
      <c r="B109" s="61">
        <v>14</v>
      </c>
      <c r="C109" s="74"/>
      <c r="D109" s="84"/>
      <c r="E109" s="75" t="s">
        <v>147</v>
      </c>
      <c r="F109" s="74"/>
      <c r="G109" s="85"/>
      <c r="H109" s="76"/>
      <c r="I109" s="76"/>
      <c r="J109" s="77">
        <f>I121</f>
        <v>15730.249999999998</v>
      </c>
    </row>
    <row r="110" spans="2:10" ht="12.75">
      <c r="B110" s="63" t="s">
        <v>148</v>
      </c>
      <c r="C110" s="63">
        <v>150310</v>
      </c>
      <c r="D110" s="63" t="s">
        <v>16</v>
      </c>
      <c r="E110" s="64" t="s">
        <v>149</v>
      </c>
      <c r="F110" s="63" t="s">
        <v>61</v>
      </c>
      <c r="G110" s="68">
        <v>1</v>
      </c>
      <c r="H110" s="105">
        <v>75.47</v>
      </c>
      <c r="I110" s="68">
        <f aca="true" t="shared" si="3" ref="I110:I120">G110*H110</f>
        <v>75.47</v>
      </c>
      <c r="J110" s="71"/>
    </row>
    <row r="111" spans="2:10" ht="24">
      <c r="B111" s="63" t="s">
        <v>150</v>
      </c>
      <c r="C111" s="63">
        <v>151132</v>
      </c>
      <c r="D111" s="63" t="s">
        <v>16</v>
      </c>
      <c r="E111" s="64" t="s">
        <v>151</v>
      </c>
      <c r="F111" s="63" t="s">
        <v>53</v>
      </c>
      <c r="G111" s="83">
        <v>60</v>
      </c>
      <c r="H111" s="67">
        <v>8.23</v>
      </c>
      <c r="I111" s="68">
        <f t="shared" si="3"/>
        <v>493.8</v>
      </c>
      <c r="J111" s="71"/>
    </row>
    <row r="112" spans="2:10" ht="12.75">
      <c r="B112" s="63" t="s">
        <v>152</v>
      </c>
      <c r="C112" s="63">
        <v>151304</v>
      </c>
      <c r="D112" s="63" t="s">
        <v>16</v>
      </c>
      <c r="E112" s="64" t="s">
        <v>153</v>
      </c>
      <c r="F112" s="63" t="s">
        <v>61</v>
      </c>
      <c r="G112" s="83">
        <v>4</v>
      </c>
      <c r="H112" s="95">
        <v>21.2</v>
      </c>
      <c r="I112" s="68">
        <f t="shared" si="3"/>
        <v>84.8</v>
      </c>
      <c r="J112" s="71"/>
    </row>
    <row r="113" spans="2:10" ht="24">
      <c r="B113" s="63" t="s">
        <v>154</v>
      </c>
      <c r="C113" s="63">
        <v>151402</v>
      </c>
      <c r="D113" s="63" t="s">
        <v>16</v>
      </c>
      <c r="E113" s="64" t="s">
        <v>155</v>
      </c>
      <c r="F113" s="63" t="s">
        <v>53</v>
      </c>
      <c r="G113" s="83">
        <v>150</v>
      </c>
      <c r="H113" s="67">
        <v>6.65</v>
      </c>
      <c r="I113" s="68">
        <f t="shared" si="3"/>
        <v>997.5</v>
      </c>
      <c r="J113" s="71"/>
    </row>
    <row r="114" spans="2:10" ht="24">
      <c r="B114" s="63" t="s">
        <v>156</v>
      </c>
      <c r="C114" s="63">
        <v>151404</v>
      </c>
      <c r="D114" s="63" t="s">
        <v>16</v>
      </c>
      <c r="E114" s="64" t="s">
        <v>157</v>
      </c>
      <c r="F114" s="63"/>
      <c r="G114" s="83">
        <v>100</v>
      </c>
      <c r="H114" s="67">
        <v>11.89</v>
      </c>
      <c r="I114" s="68">
        <f t="shared" si="3"/>
        <v>1189</v>
      </c>
      <c r="J114" s="71"/>
    </row>
    <row r="115" spans="2:10" ht="24">
      <c r="B115" s="63" t="s">
        <v>158</v>
      </c>
      <c r="C115" s="63">
        <v>151405</v>
      </c>
      <c r="D115" s="63" t="s">
        <v>16</v>
      </c>
      <c r="E115" s="64" t="s">
        <v>159</v>
      </c>
      <c r="F115" s="63" t="s">
        <v>53</v>
      </c>
      <c r="G115" s="83">
        <v>150</v>
      </c>
      <c r="H115" s="95">
        <v>16.7</v>
      </c>
      <c r="I115" s="68">
        <f t="shared" si="3"/>
        <v>2505</v>
      </c>
      <c r="J115" s="71"/>
    </row>
    <row r="116" spans="2:10" ht="48">
      <c r="B116" s="63" t="s">
        <v>160</v>
      </c>
      <c r="C116" s="65">
        <v>151801</v>
      </c>
      <c r="D116" s="63" t="s">
        <v>16</v>
      </c>
      <c r="E116" s="64" t="s">
        <v>161</v>
      </c>
      <c r="F116" s="63" t="s">
        <v>61</v>
      </c>
      <c r="G116" s="83">
        <v>11</v>
      </c>
      <c r="H116" s="67">
        <v>199.48</v>
      </c>
      <c r="I116" s="68">
        <f t="shared" si="3"/>
        <v>2194.2799999999997</v>
      </c>
      <c r="J116" s="71"/>
    </row>
    <row r="117" spans="2:10" ht="48">
      <c r="B117" s="63" t="s">
        <v>162</v>
      </c>
      <c r="C117" s="63">
        <v>151803</v>
      </c>
      <c r="D117" s="63" t="s">
        <v>16</v>
      </c>
      <c r="E117" s="64" t="s">
        <v>163</v>
      </c>
      <c r="F117" s="63" t="s">
        <v>61</v>
      </c>
      <c r="G117" s="83">
        <v>15</v>
      </c>
      <c r="H117" s="67">
        <v>203.28</v>
      </c>
      <c r="I117" s="68">
        <f t="shared" si="3"/>
        <v>3049.2</v>
      </c>
      <c r="J117" s="71"/>
    </row>
    <row r="118" spans="2:10" ht="48">
      <c r="B118" s="63" t="s">
        <v>164</v>
      </c>
      <c r="C118" s="63">
        <v>151810</v>
      </c>
      <c r="D118" s="63" t="s">
        <v>16</v>
      </c>
      <c r="E118" s="64" t="s">
        <v>165</v>
      </c>
      <c r="F118" s="63" t="s">
        <v>61</v>
      </c>
      <c r="G118" s="83">
        <v>11</v>
      </c>
      <c r="H118" s="67">
        <v>341.58</v>
      </c>
      <c r="I118" s="68">
        <f t="shared" si="3"/>
        <v>3757.3799999999997</v>
      </c>
      <c r="J118" s="71"/>
    </row>
    <row r="119" spans="2:10" ht="48">
      <c r="B119" s="63" t="s">
        <v>166</v>
      </c>
      <c r="C119" s="63">
        <v>151806</v>
      </c>
      <c r="D119" s="63" t="s">
        <v>16</v>
      </c>
      <c r="E119" s="64" t="s">
        <v>167</v>
      </c>
      <c r="F119" s="63" t="s">
        <v>61</v>
      </c>
      <c r="G119" s="83">
        <v>3</v>
      </c>
      <c r="H119" s="67">
        <v>304.34</v>
      </c>
      <c r="I119" s="68">
        <f t="shared" si="3"/>
        <v>913.02</v>
      </c>
      <c r="J119" s="71"/>
    </row>
    <row r="120" spans="2:10" ht="48">
      <c r="B120" s="63" t="s">
        <v>168</v>
      </c>
      <c r="C120" s="63">
        <v>151807</v>
      </c>
      <c r="D120" s="63" t="s">
        <v>16</v>
      </c>
      <c r="E120" s="64" t="s">
        <v>169</v>
      </c>
      <c r="F120" s="63" t="s">
        <v>61</v>
      </c>
      <c r="G120" s="83">
        <v>2</v>
      </c>
      <c r="H120" s="95">
        <v>235.4</v>
      </c>
      <c r="I120" s="68">
        <f t="shared" si="3"/>
        <v>470.8</v>
      </c>
      <c r="J120" s="71"/>
    </row>
    <row r="121" spans="2:10" ht="12.75">
      <c r="B121" s="80"/>
      <c r="C121" s="63"/>
      <c r="D121" s="63"/>
      <c r="E121" s="69" t="s">
        <v>24</v>
      </c>
      <c r="F121" s="80"/>
      <c r="G121" s="86"/>
      <c r="H121" s="106"/>
      <c r="I121" s="71">
        <f>I110+I111+I112+I113+I114+I115+I116+I117+I118+I119+I120</f>
        <v>15730.249999999998</v>
      </c>
      <c r="J121" s="71"/>
    </row>
    <row r="122" spans="2:10" ht="12.75">
      <c r="B122" s="80"/>
      <c r="C122" s="67"/>
      <c r="D122" s="67"/>
      <c r="E122" s="67"/>
      <c r="F122" s="63"/>
      <c r="G122" s="83"/>
      <c r="H122" s="67"/>
      <c r="I122" s="68"/>
      <c r="J122" s="71"/>
    </row>
    <row r="123" spans="2:10" ht="12.75">
      <c r="B123" s="61">
        <v>15</v>
      </c>
      <c r="C123" s="59"/>
      <c r="D123" s="59"/>
      <c r="E123" s="75" t="s">
        <v>170</v>
      </c>
      <c r="F123" s="74"/>
      <c r="G123" s="85"/>
      <c r="H123" s="59"/>
      <c r="I123" s="76"/>
      <c r="J123" s="77">
        <f>I131</f>
        <v>7002.631199999999</v>
      </c>
    </row>
    <row r="124" spans="2:10" ht="24">
      <c r="B124" s="63" t="s">
        <v>171</v>
      </c>
      <c r="C124" s="63">
        <v>170129</v>
      </c>
      <c r="D124" s="63" t="s">
        <v>16</v>
      </c>
      <c r="E124" s="64" t="s">
        <v>172</v>
      </c>
      <c r="F124" s="63" t="s">
        <v>61</v>
      </c>
      <c r="G124" s="83">
        <v>4</v>
      </c>
      <c r="H124" s="67">
        <v>559.06</v>
      </c>
      <c r="I124" s="68">
        <f aca="true" t="shared" si="4" ref="I124:I130">G124*H124</f>
        <v>2236.24</v>
      </c>
      <c r="J124" s="71"/>
    </row>
    <row r="125" spans="2:10" ht="41.25" customHeight="1">
      <c r="B125" s="63" t="s">
        <v>173</v>
      </c>
      <c r="C125" s="63">
        <v>170101</v>
      </c>
      <c r="D125" s="63" t="s">
        <v>16</v>
      </c>
      <c r="E125" s="64" t="s">
        <v>174</v>
      </c>
      <c r="F125" s="63" t="s">
        <v>61</v>
      </c>
      <c r="G125" s="83">
        <v>4</v>
      </c>
      <c r="H125" s="95">
        <v>574.8</v>
      </c>
      <c r="I125" s="68">
        <f t="shared" si="4"/>
        <v>2299.2</v>
      </c>
      <c r="J125" s="71"/>
    </row>
    <row r="126" spans="2:10" ht="18.75" customHeight="1">
      <c r="B126" s="63" t="s">
        <v>175</v>
      </c>
      <c r="C126" s="63">
        <v>170220</v>
      </c>
      <c r="D126" s="63" t="s">
        <v>16</v>
      </c>
      <c r="E126" s="64" t="s">
        <v>176</v>
      </c>
      <c r="F126" s="98" t="s">
        <v>18</v>
      </c>
      <c r="G126" s="83">
        <v>1.56</v>
      </c>
      <c r="H126" s="67">
        <v>364.77</v>
      </c>
      <c r="I126" s="68">
        <f t="shared" si="4"/>
        <v>569.0412</v>
      </c>
      <c r="J126" s="71"/>
    </row>
    <row r="127" spans="2:10" ht="24">
      <c r="B127" s="63" t="s">
        <v>177</v>
      </c>
      <c r="C127" s="63">
        <v>170311</v>
      </c>
      <c r="D127" s="63" t="s">
        <v>16</v>
      </c>
      <c r="E127" s="64" t="s">
        <v>178</v>
      </c>
      <c r="F127" s="63" t="s">
        <v>61</v>
      </c>
      <c r="G127" s="83">
        <v>7</v>
      </c>
      <c r="H127" s="67">
        <v>57.04</v>
      </c>
      <c r="I127" s="68">
        <f t="shared" si="4"/>
        <v>399.28</v>
      </c>
      <c r="J127" s="71"/>
    </row>
    <row r="128" spans="2:10" ht="35.25" customHeight="1">
      <c r="B128" s="63" t="s">
        <v>179</v>
      </c>
      <c r="C128" s="63">
        <v>170317</v>
      </c>
      <c r="D128" s="63" t="s">
        <v>16</v>
      </c>
      <c r="E128" s="64" t="s">
        <v>180</v>
      </c>
      <c r="F128" s="63" t="s">
        <v>61</v>
      </c>
      <c r="G128" s="83">
        <v>2</v>
      </c>
      <c r="H128" s="95">
        <v>116.3</v>
      </c>
      <c r="I128" s="68">
        <f t="shared" si="4"/>
        <v>232.6</v>
      </c>
      <c r="J128" s="71"/>
    </row>
    <row r="129" spans="2:10" ht="36">
      <c r="B129" s="63" t="s">
        <v>181</v>
      </c>
      <c r="C129" s="63">
        <v>170540</v>
      </c>
      <c r="D129" s="63" t="s">
        <v>16</v>
      </c>
      <c r="E129" s="64" t="s">
        <v>182</v>
      </c>
      <c r="F129" s="63" t="s">
        <v>61</v>
      </c>
      <c r="G129" s="83">
        <v>1</v>
      </c>
      <c r="H129" s="67">
        <v>888.87</v>
      </c>
      <c r="I129" s="68">
        <f t="shared" si="4"/>
        <v>888.87</v>
      </c>
      <c r="J129" s="71"/>
    </row>
    <row r="130" spans="2:10" ht="25.5" customHeight="1">
      <c r="B130" s="63" t="s">
        <v>183</v>
      </c>
      <c r="C130" s="63">
        <v>170546</v>
      </c>
      <c r="D130" s="63" t="s">
        <v>16</v>
      </c>
      <c r="E130" s="64" t="s">
        <v>184</v>
      </c>
      <c r="F130" s="63" t="s">
        <v>61</v>
      </c>
      <c r="G130" s="83">
        <v>1</v>
      </c>
      <c r="H130" s="95">
        <v>377.4</v>
      </c>
      <c r="I130" s="68">
        <f t="shared" si="4"/>
        <v>377.4</v>
      </c>
      <c r="J130" s="71"/>
    </row>
    <row r="131" spans="2:10" ht="12.75">
      <c r="B131" s="80"/>
      <c r="C131" s="67"/>
      <c r="D131" s="67"/>
      <c r="E131" s="69" t="s">
        <v>24</v>
      </c>
      <c r="F131" s="80"/>
      <c r="G131" s="86"/>
      <c r="H131" s="72"/>
      <c r="I131" s="71">
        <f>I124+I125+I126+I127+I128+I129+I130</f>
        <v>7002.631199999999</v>
      </c>
      <c r="J131" s="71"/>
    </row>
    <row r="132" spans="2:10" ht="12.75">
      <c r="B132" s="80"/>
      <c r="C132" s="67"/>
      <c r="D132" s="67"/>
      <c r="E132" s="82"/>
      <c r="F132" s="63"/>
      <c r="G132" s="83"/>
      <c r="H132" s="67"/>
      <c r="I132" s="68"/>
      <c r="J132" s="71"/>
    </row>
    <row r="133" spans="2:10" ht="12.75">
      <c r="B133" s="61">
        <v>16</v>
      </c>
      <c r="C133" s="59"/>
      <c r="D133" s="59"/>
      <c r="E133" s="75" t="s">
        <v>185</v>
      </c>
      <c r="F133" s="74"/>
      <c r="G133" s="85"/>
      <c r="H133" s="59"/>
      <c r="I133" s="76"/>
      <c r="J133" s="77">
        <f>I139</f>
        <v>9704.39</v>
      </c>
    </row>
    <row r="134" spans="2:10" ht="12.75">
      <c r="B134" s="63" t="s">
        <v>186</v>
      </c>
      <c r="C134" s="63">
        <v>180110</v>
      </c>
      <c r="D134" s="63" t="s">
        <v>16</v>
      </c>
      <c r="E134" s="64" t="s">
        <v>187</v>
      </c>
      <c r="F134" s="63" t="s">
        <v>61</v>
      </c>
      <c r="G134" s="83">
        <v>11</v>
      </c>
      <c r="H134" s="67">
        <v>95.75</v>
      </c>
      <c r="I134" s="68">
        <f>G134*H134</f>
        <v>1053.25</v>
      </c>
      <c r="J134" s="71"/>
    </row>
    <row r="135" spans="2:10" ht="19.5" customHeight="1">
      <c r="B135" s="63" t="s">
        <v>188</v>
      </c>
      <c r="C135" s="63">
        <v>180202</v>
      </c>
      <c r="D135" s="63" t="s">
        <v>16</v>
      </c>
      <c r="E135" s="64" t="s">
        <v>189</v>
      </c>
      <c r="F135" s="63" t="s">
        <v>61</v>
      </c>
      <c r="G135" s="83">
        <v>15</v>
      </c>
      <c r="H135" s="67">
        <v>44.93</v>
      </c>
      <c r="I135" s="68">
        <f>G135*H135</f>
        <v>673.95</v>
      </c>
      <c r="J135" s="71"/>
    </row>
    <row r="136" spans="2:10" ht="24">
      <c r="B136" s="63" t="s">
        <v>190</v>
      </c>
      <c r="C136" s="63">
        <v>180204</v>
      </c>
      <c r="D136" s="63" t="s">
        <v>16</v>
      </c>
      <c r="E136" s="64" t="s">
        <v>191</v>
      </c>
      <c r="F136" s="63" t="s">
        <v>61</v>
      </c>
      <c r="G136" s="83">
        <v>11</v>
      </c>
      <c r="H136" s="67">
        <v>33.87</v>
      </c>
      <c r="I136" s="68">
        <f>G136*H136</f>
        <v>372.57</v>
      </c>
      <c r="J136" s="71"/>
    </row>
    <row r="137" spans="2:10" ht="60">
      <c r="B137" s="63" t="s">
        <v>192</v>
      </c>
      <c r="C137" s="63">
        <v>180602</v>
      </c>
      <c r="D137" s="63" t="s">
        <v>16</v>
      </c>
      <c r="E137" s="64" t="s">
        <v>193</v>
      </c>
      <c r="F137" s="63" t="s">
        <v>61</v>
      </c>
      <c r="G137" s="83">
        <v>3</v>
      </c>
      <c r="H137" s="95">
        <v>2345.52</v>
      </c>
      <c r="I137" s="68">
        <f>G137*H137</f>
        <v>7036.5599999999995</v>
      </c>
      <c r="J137" s="71"/>
    </row>
    <row r="138" spans="2:10" ht="48">
      <c r="B138" s="63" t="s">
        <v>194</v>
      </c>
      <c r="C138" s="63">
        <v>180702</v>
      </c>
      <c r="D138" s="63" t="s">
        <v>16</v>
      </c>
      <c r="E138" s="64" t="s">
        <v>195</v>
      </c>
      <c r="F138" s="63" t="s">
        <v>61</v>
      </c>
      <c r="G138" s="83">
        <v>2</v>
      </c>
      <c r="H138" s="67">
        <v>284.03</v>
      </c>
      <c r="I138" s="68">
        <f>G138*H138</f>
        <v>568.06</v>
      </c>
      <c r="J138" s="71"/>
    </row>
    <row r="139" spans="2:10" ht="12.75">
      <c r="B139" s="80"/>
      <c r="C139" s="67"/>
      <c r="D139" s="67"/>
      <c r="E139" s="69" t="s">
        <v>24</v>
      </c>
      <c r="F139" s="63"/>
      <c r="G139" s="83"/>
      <c r="H139" s="67"/>
      <c r="I139" s="71">
        <f>I134+I135+I136+I137+I138</f>
        <v>9704.39</v>
      </c>
      <c r="J139" s="71"/>
    </row>
    <row r="140" spans="2:10" ht="12.75">
      <c r="B140" s="80"/>
      <c r="C140" s="67"/>
      <c r="D140" s="67"/>
      <c r="E140" s="67"/>
      <c r="F140" s="63"/>
      <c r="G140" s="83"/>
      <c r="H140" s="67"/>
      <c r="I140" s="68"/>
      <c r="J140" s="71"/>
    </row>
    <row r="141" spans="2:10" ht="12.75">
      <c r="B141" s="61">
        <v>17</v>
      </c>
      <c r="C141" s="74"/>
      <c r="D141" s="84"/>
      <c r="E141" s="61" t="s">
        <v>196</v>
      </c>
      <c r="F141" s="74"/>
      <c r="G141" s="85"/>
      <c r="H141" s="76"/>
      <c r="I141" s="76"/>
      <c r="J141" s="77">
        <f>I145</f>
        <v>7630.377399999999</v>
      </c>
    </row>
    <row r="142" spans="2:10" ht="34.5" customHeight="1">
      <c r="B142" s="63" t="s">
        <v>197</v>
      </c>
      <c r="C142" s="63">
        <v>190116</v>
      </c>
      <c r="D142" s="63" t="s">
        <v>16</v>
      </c>
      <c r="E142" s="64" t="s">
        <v>198</v>
      </c>
      <c r="F142" s="98" t="s">
        <v>18</v>
      </c>
      <c r="G142" s="83">
        <v>323.53</v>
      </c>
      <c r="H142" s="95">
        <v>20.2</v>
      </c>
      <c r="I142" s="68">
        <f>G142*H142</f>
        <v>6535.306</v>
      </c>
      <c r="J142" s="71"/>
    </row>
    <row r="143" spans="2:10" ht="36">
      <c r="B143" s="63" t="s">
        <v>199</v>
      </c>
      <c r="C143" s="63">
        <v>190303</v>
      </c>
      <c r="D143" s="63" t="s">
        <v>16</v>
      </c>
      <c r="E143" s="64" t="s">
        <v>200</v>
      </c>
      <c r="F143" s="98" t="s">
        <v>18</v>
      </c>
      <c r="G143" s="83">
        <v>34.02</v>
      </c>
      <c r="H143" s="67">
        <v>21.39</v>
      </c>
      <c r="I143" s="68">
        <f>G143*H143</f>
        <v>727.6878</v>
      </c>
      <c r="J143" s="71"/>
    </row>
    <row r="144" spans="2:10" ht="48">
      <c r="B144" s="63" t="s">
        <v>201</v>
      </c>
      <c r="C144" s="63">
        <v>190417</v>
      </c>
      <c r="D144" s="63" t="s">
        <v>16</v>
      </c>
      <c r="E144" s="64" t="s">
        <v>202</v>
      </c>
      <c r="F144" s="98" t="s">
        <v>18</v>
      </c>
      <c r="G144" s="83">
        <v>18.36</v>
      </c>
      <c r="H144" s="67">
        <v>20.01</v>
      </c>
      <c r="I144" s="68">
        <f>G144*H144</f>
        <v>367.3836</v>
      </c>
      <c r="J144" s="71"/>
    </row>
    <row r="145" spans="2:10" ht="12.75">
      <c r="B145" s="80"/>
      <c r="C145" s="67"/>
      <c r="D145" s="67"/>
      <c r="E145" s="69" t="s">
        <v>24</v>
      </c>
      <c r="F145" s="104"/>
      <c r="G145" s="86"/>
      <c r="H145" s="72"/>
      <c r="I145" s="71">
        <f>I142+I143+I144</f>
        <v>7630.377399999999</v>
      </c>
      <c r="J145" s="71"/>
    </row>
    <row r="146" spans="2:10" ht="12.75">
      <c r="B146" s="80"/>
      <c r="C146" s="67"/>
      <c r="D146" s="67"/>
      <c r="E146" s="102"/>
      <c r="F146" s="98"/>
      <c r="G146" s="83"/>
      <c r="H146" s="67"/>
      <c r="I146" s="68"/>
      <c r="J146" s="71"/>
    </row>
    <row r="147" spans="2:10" ht="12.75">
      <c r="B147" s="87"/>
      <c r="C147" s="92"/>
      <c r="D147" s="92"/>
      <c r="E147" s="107"/>
      <c r="F147" s="120" t="s">
        <v>203</v>
      </c>
      <c r="G147" s="120"/>
      <c r="H147" s="120"/>
      <c r="I147" s="120"/>
      <c r="J147" s="94">
        <f>J13+J19+J24++J31+J39+J45+J50+J59+J66+J70+J74+J83+J91+J109+J123+J133+J141</f>
        <v>275979.46729999996</v>
      </c>
    </row>
    <row r="148" spans="2:10" ht="12.75">
      <c r="B148" s="80"/>
      <c r="C148" s="67"/>
      <c r="D148" s="67"/>
      <c r="E148" s="102"/>
      <c r="F148" s="98"/>
      <c r="G148" s="83"/>
      <c r="H148" s="67"/>
      <c r="I148" s="68"/>
      <c r="J148" s="71"/>
    </row>
    <row r="149" spans="2:10" ht="12.75">
      <c r="B149" s="87">
        <v>18</v>
      </c>
      <c r="C149" s="92"/>
      <c r="D149" s="92"/>
      <c r="E149" s="87" t="s">
        <v>204</v>
      </c>
      <c r="F149" s="88"/>
      <c r="G149" s="91"/>
      <c r="H149" s="92"/>
      <c r="I149" s="93"/>
      <c r="J149" s="94">
        <f>I151</f>
        <v>68994.86682499999</v>
      </c>
    </row>
    <row r="150" spans="2:10" ht="12.75">
      <c r="B150" s="63" t="s">
        <v>205</v>
      </c>
      <c r="C150" s="119" t="s">
        <v>206</v>
      </c>
      <c r="D150" s="119"/>
      <c r="E150" s="108" t="s">
        <v>207</v>
      </c>
      <c r="F150" s="98" t="s">
        <v>208</v>
      </c>
      <c r="G150" s="83">
        <f>J147</f>
        <v>275979.46729999996</v>
      </c>
      <c r="H150" s="67">
        <v>0.25</v>
      </c>
      <c r="I150" s="68">
        <f>G150*H150</f>
        <v>68994.86682499999</v>
      </c>
      <c r="J150" s="71"/>
    </row>
    <row r="151" spans="2:10" ht="12.75">
      <c r="B151" s="80"/>
      <c r="C151" s="67"/>
      <c r="D151" s="67"/>
      <c r="E151" s="69" t="s">
        <v>24</v>
      </c>
      <c r="F151" s="104"/>
      <c r="G151" s="86"/>
      <c r="H151" s="72"/>
      <c r="I151" s="71">
        <f>I150</f>
        <v>68994.86682499999</v>
      </c>
      <c r="J151" s="71"/>
    </row>
    <row r="152" spans="2:10" ht="12.75">
      <c r="B152" s="80"/>
      <c r="C152" s="67"/>
      <c r="D152" s="67"/>
      <c r="E152" s="82"/>
      <c r="F152" s="98"/>
      <c r="G152" s="83"/>
      <c r="H152" s="67"/>
      <c r="I152" s="68"/>
      <c r="J152" s="71"/>
    </row>
    <row r="153" spans="1:11" ht="12.75">
      <c r="A153" s="8"/>
      <c r="B153" s="109"/>
      <c r="C153" s="109"/>
      <c r="D153" s="109"/>
      <c r="E153" s="92"/>
      <c r="F153" s="92"/>
      <c r="G153" s="117" t="s">
        <v>209</v>
      </c>
      <c r="H153" s="117"/>
      <c r="I153" s="117"/>
      <c r="J153" s="94">
        <f>J147+J149</f>
        <v>344974.33412499994</v>
      </c>
      <c r="K153" s="9"/>
    </row>
    <row r="154" spans="1:10" ht="12.75">
      <c r="A154" s="8"/>
      <c r="B154" s="24"/>
      <c r="C154" s="24"/>
      <c r="D154" s="24"/>
      <c r="E154" s="25"/>
      <c r="F154" s="26"/>
      <c r="G154" s="27"/>
      <c r="H154" s="27"/>
      <c r="I154" s="27"/>
      <c r="J154" s="28"/>
    </row>
    <row r="155" spans="1:10" ht="12.75">
      <c r="A155" s="8"/>
      <c r="B155" s="24"/>
      <c r="C155" s="24"/>
      <c r="D155" s="24"/>
      <c r="E155" s="25"/>
      <c r="F155" s="26"/>
      <c r="G155" s="27"/>
      <c r="H155" s="27"/>
      <c r="I155" s="27"/>
      <c r="J155" s="28"/>
    </row>
    <row r="156" spans="1:10" ht="12.75">
      <c r="A156" s="8"/>
      <c r="B156" s="24"/>
      <c r="C156" s="24"/>
      <c r="D156" s="24"/>
      <c r="E156" s="25"/>
      <c r="F156" s="26"/>
      <c r="G156" s="27"/>
      <c r="H156" s="27"/>
      <c r="I156" s="27"/>
      <c r="J156" s="28"/>
    </row>
    <row r="157" spans="1:10" ht="12.75">
      <c r="A157" s="8"/>
      <c r="B157" s="24"/>
      <c r="C157" s="24"/>
      <c r="D157" s="24"/>
      <c r="E157" s="25"/>
      <c r="F157" s="26"/>
      <c r="G157" s="27"/>
      <c r="H157" s="27"/>
      <c r="I157" s="27"/>
      <c r="J157" s="28"/>
    </row>
    <row r="158" spans="2:10" ht="12.75">
      <c r="B158" s="29"/>
      <c r="C158" s="23"/>
      <c r="D158" s="23"/>
      <c r="E158" s="30" t="s">
        <v>210</v>
      </c>
      <c r="F158" s="23"/>
      <c r="G158" s="23"/>
      <c r="H158" s="23"/>
      <c r="I158" s="23"/>
      <c r="J158" s="23"/>
    </row>
    <row r="159" spans="2:10" ht="12.75">
      <c r="B159" s="23"/>
      <c r="C159" s="23"/>
      <c r="D159" s="23"/>
      <c r="E159" s="22" t="s">
        <v>211</v>
      </c>
      <c r="F159" s="23"/>
      <c r="G159" s="23"/>
      <c r="H159" s="23"/>
      <c r="I159" s="23"/>
      <c r="J159" s="23"/>
    </row>
    <row r="160" spans="5:7" ht="54.75" customHeight="1">
      <c r="E160" s="10"/>
      <c r="G160" s="9"/>
    </row>
    <row r="161" ht="12.75">
      <c r="E161" s="11"/>
    </row>
    <row r="172" ht="12.75">
      <c r="G172" s="9"/>
    </row>
  </sheetData>
  <sheetProtection selectLockedCells="1" selectUnlockedCells="1"/>
  <mergeCells count="13">
    <mergeCell ref="G153:I153"/>
    <mergeCell ref="B8:J8"/>
    <mergeCell ref="C9:E9"/>
    <mergeCell ref="C10:J10"/>
    <mergeCell ref="C63:D63"/>
    <mergeCell ref="F147:I147"/>
    <mergeCell ref="C150:D150"/>
    <mergeCell ref="B1:J1"/>
    <mergeCell ref="B2:J2"/>
    <mergeCell ref="C3:J3"/>
    <mergeCell ref="B4:J4"/>
    <mergeCell ref="C5:E5"/>
    <mergeCell ref="B6:J6"/>
  </mergeCells>
  <printOptions horizontalCentered="1"/>
  <pageMargins left="0.7874015748031497" right="0.2362204724409449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B6" sqref="B6:P6"/>
    </sheetView>
  </sheetViews>
  <sheetFormatPr defaultColWidth="9.140625" defaultRowHeight="12.75"/>
  <cols>
    <col min="1" max="1" width="24.421875" style="0" customWidth="1"/>
    <col min="2" max="2" width="8.00390625" style="0" customWidth="1"/>
    <col min="3" max="3" width="35.57421875" style="0" customWidth="1"/>
    <col min="4" max="4" width="12.57421875" style="0" customWidth="1"/>
    <col min="5" max="5" width="9.57421875" style="0" customWidth="1"/>
    <col min="6" max="6" width="7.7109375" style="0" customWidth="1"/>
    <col min="7" max="7" width="8.140625" style="0" customWidth="1"/>
    <col min="8" max="8" width="7.7109375" style="0" customWidth="1"/>
    <col min="9" max="9" width="8.00390625" style="0" hidden="1" customWidth="1"/>
    <col min="10" max="10" width="6.57421875" style="0" hidden="1" customWidth="1"/>
    <col min="11" max="11" width="4.140625" style="0" hidden="1" customWidth="1"/>
    <col min="12" max="12" width="1.421875" style="0" hidden="1" customWidth="1"/>
    <col min="13" max="15" width="7.7109375" style="0" hidden="1" customWidth="1"/>
  </cols>
  <sheetData>
    <row r="1" spans="2:12" ht="18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ht="12.75">
      <c r="B2" s="124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6" ht="12.75">
      <c r="B3" s="6"/>
      <c r="C3" s="6"/>
      <c r="D3" s="6"/>
      <c r="E3" s="6"/>
      <c r="F3" s="6"/>
    </row>
    <row r="4" spans="2:6" ht="12.75">
      <c r="B4" s="6"/>
      <c r="C4" s="6"/>
      <c r="D4" s="6"/>
      <c r="E4" s="6"/>
      <c r="F4" s="6"/>
    </row>
    <row r="5" spans="2:6" ht="12.75">
      <c r="B5" s="6"/>
      <c r="C5" s="6"/>
      <c r="D5" s="6"/>
      <c r="E5" s="6"/>
      <c r="F5" s="6"/>
    </row>
    <row r="6" spans="2:16" ht="27" customHeight="1">
      <c r="B6" s="122" t="s">
        <v>252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2:6" ht="12.75">
      <c r="B7" s="6"/>
      <c r="C7" s="6" t="s">
        <v>212</v>
      </c>
      <c r="D7" s="6"/>
      <c r="E7" s="6"/>
      <c r="F7" s="6"/>
    </row>
    <row r="8" spans="2:12" ht="12.75">
      <c r="B8" s="125" t="s">
        <v>213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2:15" ht="12.75">
      <c r="B9" s="6"/>
      <c r="C9" s="6"/>
      <c r="D9" s="6"/>
      <c r="E9" s="6"/>
      <c r="F9" s="6"/>
      <c r="I9" s="8"/>
      <c r="J9" s="8"/>
      <c r="K9" s="8"/>
      <c r="L9" s="8"/>
      <c r="M9" s="8"/>
      <c r="N9" s="8"/>
      <c r="O9" s="8"/>
    </row>
    <row r="10" spans="2:16" ht="12.75">
      <c r="B10" s="31" t="s">
        <v>5</v>
      </c>
      <c r="C10" s="31" t="s">
        <v>8</v>
      </c>
      <c r="D10" s="31" t="s">
        <v>214</v>
      </c>
      <c r="E10" s="31" t="s">
        <v>215</v>
      </c>
      <c r="F10" s="31" t="s">
        <v>216</v>
      </c>
      <c r="G10" s="31" t="s">
        <v>217</v>
      </c>
      <c r="H10" s="31" t="s">
        <v>218</v>
      </c>
      <c r="I10" s="32"/>
      <c r="J10" s="32"/>
      <c r="K10" s="32"/>
      <c r="L10" s="32"/>
      <c r="M10" s="126"/>
      <c r="N10" s="126"/>
      <c r="O10" s="126"/>
      <c r="P10" s="31" t="s">
        <v>219</v>
      </c>
    </row>
    <row r="11" spans="2:16" ht="14.25">
      <c r="B11" s="34">
        <v>1</v>
      </c>
      <c r="C11" s="35" t="s">
        <v>14</v>
      </c>
      <c r="D11" s="36">
        <v>10302.93</v>
      </c>
      <c r="E11" s="37">
        <f>D11/D31*100</f>
        <v>2.986578653936985</v>
      </c>
      <c r="F11" s="38">
        <v>2.99</v>
      </c>
      <c r="G11" s="33"/>
      <c r="H11" s="33"/>
      <c r="I11" s="39"/>
      <c r="J11" s="39"/>
      <c r="K11" s="39"/>
      <c r="L11" s="39"/>
      <c r="M11" s="126"/>
      <c r="N11" s="126"/>
      <c r="O11" s="126"/>
      <c r="P11" s="40"/>
    </row>
    <row r="12" spans="2:16" ht="14.25">
      <c r="B12" s="34">
        <v>2</v>
      </c>
      <c r="C12" s="35" t="s">
        <v>25</v>
      </c>
      <c r="D12" s="36">
        <v>568.46</v>
      </c>
      <c r="E12" s="37">
        <f>D12/D31*100</f>
        <v>0.16478327054702097</v>
      </c>
      <c r="F12" s="41">
        <v>0.16</v>
      </c>
      <c r="G12" s="33"/>
      <c r="H12" s="33"/>
      <c r="I12" s="39"/>
      <c r="J12" s="39"/>
      <c r="K12" s="39"/>
      <c r="L12" s="39"/>
      <c r="M12" s="126"/>
      <c r="N12" s="126"/>
      <c r="O12" s="126"/>
      <c r="P12" s="40"/>
    </row>
    <row r="13" spans="2:16" ht="12.75">
      <c r="B13" s="42">
        <v>3</v>
      </c>
      <c r="C13" s="40" t="s">
        <v>31</v>
      </c>
      <c r="D13" s="43">
        <v>19188.35</v>
      </c>
      <c r="E13" s="43">
        <f>D13/D31*100</f>
        <v>5.562254282448949</v>
      </c>
      <c r="F13" s="43">
        <v>5.56</v>
      </c>
      <c r="G13" s="39"/>
      <c r="H13" s="39"/>
      <c r="I13" s="39"/>
      <c r="J13" s="39"/>
      <c r="K13" s="39"/>
      <c r="L13" s="39"/>
      <c r="M13" s="126"/>
      <c r="N13" s="126"/>
      <c r="O13" s="126"/>
      <c r="P13" s="40"/>
    </row>
    <row r="14" spans="2:16" ht="12.75">
      <c r="B14" s="42">
        <v>4</v>
      </c>
      <c r="C14" s="40" t="s">
        <v>220</v>
      </c>
      <c r="D14" s="43">
        <v>33107.47</v>
      </c>
      <c r="E14" s="43">
        <f>D14/D31*100</f>
        <v>9.597081916295572</v>
      </c>
      <c r="F14" s="43">
        <v>8.29</v>
      </c>
      <c r="G14" s="44">
        <f>E14-F14</f>
        <v>1.307081916295573</v>
      </c>
      <c r="H14" s="39"/>
      <c r="I14" s="39"/>
      <c r="J14" s="39"/>
      <c r="K14" s="39"/>
      <c r="L14" s="39"/>
      <c r="M14" s="126"/>
      <c r="N14" s="126"/>
      <c r="O14" s="126"/>
      <c r="P14" s="40"/>
    </row>
    <row r="15" spans="2:16" ht="12.75">
      <c r="B15" s="42">
        <v>5</v>
      </c>
      <c r="C15" s="40" t="s">
        <v>50</v>
      </c>
      <c r="D15" s="43">
        <v>16931.36</v>
      </c>
      <c r="E15" s="43">
        <f>D15/D31*100</f>
        <v>4.9080056215195595</v>
      </c>
      <c r="F15" s="43">
        <v>3</v>
      </c>
      <c r="G15" s="45">
        <f>E15-F15</f>
        <v>1.9080056215195595</v>
      </c>
      <c r="H15" s="39"/>
      <c r="I15" s="39"/>
      <c r="J15" s="39"/>
      <c r="K15" s="39"/>
      <c r="L15" s="39"/>
      <c r="M15" s="126"/>
      <c r="N15" s="126"/>
      <c r="O15" s="126"/>
      <c r="P15" s="40"/>
    </row>
    <row r="16" spans="2:16" ht="14.25">
      <c r="B16" s="34">
        <v>6</v>
      </c>
      <c r="C16" s="35" t="s">
        <v>221</v>
      </c>
      <c r="D16" s="46">
        <v>11638.44</v>
      </c>
      <c r="E16" s="47">
        <f>D16/D31*100</f>
        <v>3.3737117954918037</v>
      </c>
      <c r="F16" s="33"/>
      <c r="G16" s="38"/>
      <c r="H16" s="48">
        <v>1.5</v>
      </c>
      <c r="I16" s="39"/>
      <c r="J16" s="39"/>
      <c r="K16" s="39"/>
      <c r="L16" s="39"/>
      <c r="M16" s="126"/>
      <c r="N16" s="126"/>
      <c r="O16" s="126"/>
      <c r="P16" s="49">
        <f>E16-H16</f>
        <v>1.8737117954918037</v>
      </c>
    </row>
    <row r="17" spans="2:16" ht="14.25">
      <c r="B17" s="34">
        <v>7</v>
      </c>
      <c r="C17" s="40" t="s">
        <v>222</v>
      </c>
      <c r="D17" s="50">
        <v>19958.43</v>
      </c>
      <c r="E17" s="50">
        <f>D17/D31*100</f>
        <v>5.785482479653414</v>
      </c>
      <c r="F17" s="50"/>
      <c r="G17" s="50"/>
      <c r="H17" s="50"/>
      <c r="I17" s="39"/>
      <c r="J17" s="39"/>
      <c r="K17" s="39"/>
      <c r="L17" s="39"/>
      <c r="M17" s="126"/>
      <c r="N17" s="126"/>
      <c r="O17" s="126"/>
      <c r="P17" s="51">
        <f>E17</f>
        <v>5.785482479653414</v>
      </c>
    </row>
    <row r="18" spans="2:16" ht="14.25">
      <c r="B18" s="34">
        <v>8</v>
      </c>
      <c r="C18" s="40" t="s">
        <v>77</v>
      </c>
      <c r="D18" s="50">
        <v>50334.78</v>
      </c>
      <c r="E18" s="50">
        <f>D18/D31*100</f>
        <v>14.590876527222285</v>
      </c>
      <c r="F18" s="50"/>
      <c r="G18" s="50">
        <f>E18</f>
        <v>14.590876527222285</v>
      </c>
      <c r="H18" s="50"/>
      <c r="I18" s="39"/>
      <c r="J18" s="39"/>
      <c r="K18" s="39"/>
      <c r="L18" s="39"/>
      <c r="M18" s="126"/>
      <c r="N18" s="126"/>
      <c r="O18" s="126"/>
      <c r="P18" s="40"/>
    </row>
    <row r="19" spans="2:16" ht="14.25">
      <c r="B19" s="34">
        <v>9</v>
      </c>
      <c r="C19" s="40" t="s">
        <v>223</v>
      </c>
      <c r="D19" s="50">
        <v>1426.48</v>
      </c>
      <c r="E19" s="50">
        <f>D19/D31*100</f>
        <v>0.41350321881911567</v>
      </c>
      <c r="F19" s="50"/>
      <c r="G19" s="50"/>
      <c r="H19" s="50"/>
      <c r="I19" s="39"/>
      <c r="J19" s="39"/>
      <c r="K19" s="39"/>
      <c r="L19" s="39"/>
      <c r="M19" s="126"/>
      <c r="N19" s="126"/>
      <c r="O19" s="126"/>
      <c r="P19" s="51">
        <f>E19</f>
        <v>0.41350321881911567</v>
      </c>
    </row>
    <row r="20" spans="2:16" ht="14.25">
      <c r="B20" s="34">
        <v>10</v>
      </c>
      <c r="C20" s="40" t="s">
        <v>89</v>
      </c>
      <c r="D20" s="50">
        <v>4133.66</v>
      </c>
      <c r="E20" s="50">
        <f>D20/D31*100</f>
        <v>1.1982514409622467</v>
      </c>
      <c r="F20" s="50"/>
      <c r="G20" s="50"/>
      <c r="H20" s="50">
        <v>1.2</v>
      </c>
      <c r="I20" s="39"/>
      <c r="J20" s="39"/>
      <c r="K20" s="39"/>
      <c r="L20" s="39"/>
      <c r="M20" s="126"/>
      <c r="N20" s="126"/>
      <c r="O20" s="126"/>
      <c r="P20" s="40"/>
    </row>
    <row r="21" spans="2:16" ht="14.25">
      <c r="B21" s="34">
        <v>11</v>
      </c>
      <c r="C21" s="40" t="s">
        <v>92</v>
      </c>
      <c r="D21" s="50">
        <v>38293.02</v>
      </c>
      <c r="E21" s="50">
        <f>D21/D31*100</f>
        <v>11.100251688284986</v>
      </c>
      <c r="F21" s="50"/>
      <c r="G21" s="50"/>
      <c r="H21" s="50">
        <v>6.22</v>
      </c>
      <c r="I21" s="39"/>
      <c r="J21" s="39"/>
      <c r="K21" s="39"/>
      <c r="L21" s="39"/>
      <c r="M21" s="126"/>
      <c r="N21" s="126"/>
      <c r="O21" s="126"/>
      <c r="P21" s="49">
        <v>4.87</v>
      </c>
    </row>
    <row r="22" spans="2:16" ht="12.75">
      <c r="B22" s="42">
        <v>12</v>
      </c>
      <c r="C22" s="40" t="s">
        <v>105</v>
      </c>
      <c r="D22" s="43">
        <v>15138.69</v>
      </c>
      <c r="E22" s="43">
        <f>D22/D31*100</f>
        <v>4.388352478622033</v>
      </c>
      <c r="F22" s="39"/>
      <c r="G22" s="39"/>
      <c r="H22" s="39">
        <v>4.39</v>
      </c>
      <c r="I22" s="39"/>
      <c r="J22" s="39"/>
      <c r="K22" s="39"/>
      <c r="L22" s="39"/>
      <c r="M22" s="126"/>
      <c r="N22" s="126"/>
      <c r="O22" s="126"/>
      <c r="P22" s="40"/>
    </row>
    <row r="23" spans="2:16" ht="12.75">
      <c r="B23" s="42">
        <v>13</v>
      </c>
      <c r="C23" s="40" t="s">
        <v>224</v>
      </c>
      <c r="D23" s="43">
        <v>14889.75</v>
      </c>
      <c r="E23" s="43">
        <f>D23/D31*100</f>
        <v>4.316190589711686</v>
      </c>
      <c r="F23" s="39"/>
      <c r="G23" s="44">
        <v>1.19</v>
      </c>
      <c r="H23" s="44">
        <f>E23-G23</f>
        <v>3.1261905897116864</v>
      </c>
      <c r="I23" s="39"/>
      <c r="J23" s="39"/>
      <c r="K23" s="39"/>
      <c r="L23" s="39"/>
      <c r="M23" s="126"/>
      <c r="N23" s="126"/>
      <c r="O23" s="126"/>
      <c r="P23" s="40"/>
    </row>
    <row r="24" spans="1:16" ht="12.75">
      <c r="A24" s="12"/>
      <c r="B24" s="42">
        <v>14</v>
      </c>
      <c r="C24" s="40" t="s">
        <v>147</v>
      </c>
      <c r="D24" s="43">
        <v>15730.25</v>
      </c>
      <c r="E24" s="43">
        <f>D24/D31*100</f>
        <v>4.55983189938127</v>
      </c>
      <c r="F24" s="39"/>
      <c r="G24" s="44">
        <v>1</v>
      </c>
      <c r="H24" s="44">
        <f>E24-G24</f>
        <v>3.55983189938127</v>
      </c>
      <c r="I24" s="39"/>
      <c r="J24" s="39"/>
      <c r="K24" s="39"/>
      <c r="L24" s="39"/>
      <c r="M24" s="126"/>
      <c r="N24" s="126"/>
      <c r="O24" s="126"/>
      <c r="P24" s="40"/>
    </row>
    <row r="25" spans="2:16" ht="12.75">
      <c r="B25" s="42">
        <v>15</v>
      </c>
      <c r="C25" s="40" t="s">
        <v>225</v>
      </c>
      <c r="D25" s="43">
        <v>7002.63</v>
      </c>
      <c r="E25" s="43">
        <f>D25/D31*100</f>
        <v>2.0298988034878187</v>
      </c>
      <c r="F25" s="39"/>
      <c r="G25" s="39"/>
      <c r="H25" s="39"/>
      <c r="I25" s="39"/>
      <c r="J25" s="39"/>
      <c r="K25" s="39"/>
      <c r="L25" s="39"/>
      <c r="M25" s="126"/>
      <c r="N25" s="126"/>
      <c r="O25" s="126"/>
      <c r="P25" s="51">
        <f>E25</f>
        <v>2.0298988034878187</v>
      </c>
    </row>
    <row r="26" spans="2:16" ht="14.25">
      <c r="B26" s="34">
        <v>16</v>
      </c>
      <c r="C26" s="40" t="s">
        <v>226</v>
      </c>
      <c r="D26" s="43">
        <v>9704.39</v>
      </c>
      <c r="E26" s="43">
        <f>D26/D31*100</f>
        <v>2.8130758942824556</v>
      </c>
      <c r="F26" s="43"/>
      <c r="G26" s="43"/>
      <c r="H26" s="43"/>
      <c r="I26" s="39"/>
      <c r="J26" s="39"/>
      <c r="K26" s="39"/>
      <c r="L26" s="39"/>
      <c r="M26" s="126"/>
      <c r="N26" s="126"/>
      <c r="O26" s="126"/>
      <c r="P26" s="51">
        <f>E26</f>
        <v>2.8130758942824556</v>
      </c>
    </row>
    <row r="27" spans="2:16" ht="14.25">
      <c r="B27" s="34">
        <v>17</v>
      </c>
      <c r="C27" s="40" t="s">
        <v>196</v>
      </c>
      <c r="D27" s="43">
        <v>7630.38</v>
      </c>
      <c r="E27" s="43">
        <f>D27/D31*100</f>
        <v>2.2118688595795266</v>
      </c>
      <c r="F27" s="43"/>
      <c r="G27" s="43"/>
      <c r="H27" s="43"/>
      <c r="I27" s="39"/>
      <c r="J27" s="39"/>
      <c r="K27" s="39"/>
      <c r="L27" s="39"/>
      <c r="M27" s="126"/>
      <c r="N27" s="126"/>
      <c r="O27" s="126"/>
      <c r="P27" s="51">
        <f>E27</f>
        <v>2.2118688595795266</v>
      </c>
    </row>
    <row r="28" spans="2:16" ht="14.25">
      <c r="B28" s="34">
        <v>18</v>
      </c>
      <c r="C28" s="40" t="s">
        <v>204</v>
      </c>
      <c r="D28" s="43">
        <v>68994.87</v>
      </c>
      <c r="E28" s="43">
        <f>D28/D31*100</f>
        <v>20.000000579753262</v>
      </c>
      <c r="F28" s="43">
        <v>5</v>
      </c>
      <c r="G28" s="43">
        <v>5</v>
      </c>
      <c r="H28" s="43">
        <v>5</v>
      </c>
      <c r="I28" s="39"/>
      <c r="J28" s="39"/>
      <c r="K28" s="39"/>
      <c r="L28" s="39"/>
      <c r="M28" s="126"/>
      <c r="N28" s="126"/>
      <c r="O28" s="126"/>
      <c r="P28" s="49">
        <v>5</v>
      </c>
    </row>
    <row r="29" spans="2:16" ht="14.25">
      <c r="B29" s="34"/>
      <c r="C29" s="52"/>
      <c r="D29" s="43"/>
      <c r="E29" s="43"/>
      <c r="F29" s="43"/>
      <c r="G29" s="43"/>
      <c r="H29" s="43"/>
      <c r="I29" s="39"/>
      <c r="J29" s="39"/>
      <c r="K29" s="39"/>
      <c r="L29" s="39"/>
      <c r="M29" s="126"/>
      <c r="N29" s="126"/>
      <c r="O29" s="126"/>
      <c r="P29" s="40"/>
    </row>
    <row r="30" spans="2:16" ht="12.75">
      <c r="B30" s="53"/>
      <c r="C30" s="54" t="s">
        <v>227</v>
      </c>
      <c r="D30" s="55"/>
      <c r="E30" s="55"/>
      <c r="F30" s="56">
        <f>F11+F12+F13+F14+F15+F28</f>
        <v>25</v>
      </c>
      <c r="G30" s="56">
        <f>G14+G15+G18+G23+G24+G28</f>
        <v>24.99596406503742</v>
      </c>
      <c r="H30" s="56">
        <f>H16+H20+H21+H22+H23+H24+H28</f>
        <v>24.996022489092955</v>
      </c>
      <c r="I30" s="32"/>
      <c r="J30" s="32"/>
      <c r="K30" s="32"/>
      <c r="L30" s="32"/>
      <c r="M30" s="126"/>
      <c r="N30" s="126"/>
      <c r="O30" s="126"/>
      <c r="P30" s="57">
        <f>P16+P17+P19+P21+P25+P26+P27+P28</f>
        <v>24.997541051314137</v>
      </c>
    </row>
    <row r="31" spans="2:16" ht="12.75">
      <c r="B31" s="53"/>
      <c r="C31" s="54" t="s">
        <v>228</v>
      </c>
      <c r="D31" s="55">
        <f>D11+D12+D13+D14+D15+D16+D17+D18+D19+D20+D21+D22+D23+D24+D25+D26+D27+D28</f>
        <v>344974.34</v>
      </c>
      <c r="E31" s="55">
        <f>E11+E12+E13+E14+E15+E16+E17+E18+E19+E20+E21+E22+E23+E24+E25+E26+E27+E28</f>
        <v>100</v>
      </c>
      <c r="F31" s="56">
        <f>F30</f>
        <v>25</v>
      </c>
      <c r="G31" s="56">
        <f>F31+G30</f>
        <v>49.99596406503742</v>
      </c>
      <c r="H31" s="55">
        <v>75</v>
      </c>
      <c r="I31" s="32"/>
      <c r="J31" s="32"/>
      <c r="K31" s="32"/>
      <c r="L31" s="32"/>
      <c r="M31" s="126"/>
      <c r="N31" s="126"/>
      <c r="O31" s="126"/>
      <c r="P31" s="57">
        <f>H31+P30</f>
        <v>99.99754105131413</v>
      </c>
    </row>
    <row r="32" spans="7:15" ht="12.75">
      <c r="G32" s="13"/>
      <c r="I32" s="8"/>
      <c r="J32" s="8"/>
      <c r="K32" s="8"/>
      <c r="L32" s="8"/>
      <c r="M32" s="8"/>
      <c r="N32" s="8"/>
      <c r="O32" s="8"/>
    </row>
    <row r="33" spans="7:15" ht="12.75">
      <c r="G33" s="13"/>
      <c r="I33" s="8"/>
      <c r="J33" s="8"/>
      <c r="K33" s="8"/>
      <c r="L33" s="8"/>
      <c r="M33" s="8"/>
      <c r="N33" s="8"/>
      <c r="O33" s="8"/>
    </row>
    <row r="34" spans="9:12" ht="12.75">
      <c r="I34" s="13"/>
      <c r="J34" s="13"/>
      <c r="K34" s="13"/>
      <c r="L34" s="13"/>
    </row>
    <row r="35" spans="2:16" ht="12.75">
      <c r="B35" s="124" t="s">
        <v>210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2:16" ht="12.75">
      <c r="B36" s="121" t="s">
        <v>229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  <row r="37" spans="10:12" ht="12.75">
      <c r="J37" s="13"/>
      <c r="K37" s="13"/>
      <c r="L37" s="13"/>
    </row>
    <row r="38" spans="9:10" ht="12.75">
      <c r="I38" s="13"/>
      <c r="J38" s="13"/>
    </row>
  </sheetData>
  <sheetProtection selectLockedCells="1" selectUnlockedCells="1"/>
  <mergeCells count="7">
    <mergeCell ref="B36:P36"/>
    <mergeCell ref="B6:P6"/>
    <mergeCell ref="B1:L1"/>
    <mergeCell ref="B2:L2"/>
    <mergeCell ref="B8:L8"/>
    <mergeCell ref="M10:O31"/>
    <mergeCell ref="B35:P35"/>
  </mergeCells>
  <printOptions/>
  <pageMargins left="0" right="0" top="0.7479166666666667" bottom="0.747916666666666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55">
      <selection activeCell="L73" sqref="L73"/>
    </sheetView>
  </sheetViews>
  <sheetFormatPr defaultColWidth="9.140625" defaultRowHeight="12.75"/>
  <cols>
    <col min="2" max="2" width="21.00390625" style="0" customWidth="1"/>
    <col min="3" max="3" width="10.421875" style="0" customWidth="1"/>
    <col min="4" max="4" width="10.28125" style="0" customWidth="1"/>
    <col min="5" max="5" width="11.7109375" style="0" customWidth="1"/>
  </cols>
  <sheetData>
    <row r="1" spans="1:7" ht="24.75" customHeight="1">
      <c r="A1" s="129" t="s">
        <v>0</v>
      </c>
      <c r="B1" s="129"/>
      <c r="C1" s="129"/>
      <c r="D1" s="129"/>
      <c r="E1" s="129"/>
      <c r="F1" s="129"/>
      <c r="G1" s="129"/>
    </row>
    <row r="2" spans="1:7" ht="18">
      <c r="A2" s="123" t="s">
        <v>1</v>
      </c>
      <c r="B2" s="123"/>
      <c r="C2" s="123"/>
      <c r="D2" s="123"/>
      <c r="E2" s="123"/>
      <c r="F2" s="123"/>
      <c r="G2" s="123"/>
    </row>
    <row r="5" spans="1:7" ht="18">
      <c r="A5" s="130" t="s">
        <v>230</v>
      </c>
      <c r="B5" s="130"/>
      <c r="C5" s="130"/>
      <c r="D5" s="130"/>
      <c r="E5" s="130"/>
      <c r="F5" s="130"/>
      <c r="G5" s="130"/>
    </row>
    <row r="6" ht="11.25" customHeight="1"/>
    <row r="7" ht="12.75" hidden="1"/>
    <row r="8" spans="1:7" ht="27" customHeight="1">
      <c r="A8" s="132" t="s">
        <v>252</v>
      </c>
      <c r="B8" s="132"/>
      <c r="C8" s="132"/>
      <c r="D8" s="132"/>
      <c r="E8" s="132"/>
      <c r="F8" s="132"/>
      <c r="G8" s="132"/>
    </row>
    <row r="10" spans="1:7" ht="12.75">
      <c r="A10" s="131" t="s">
        <v>231</v>
      </c>
      <c r="B10" s="131"/>
      <c r="C10" s="131"/>
      <c r="D10" s="131"/>
      <c r="E10" s="131"/>
      <c r="F10" s="131"/>
      <c r="G10" s="131"/>
    </row>
    <row r="11" spans="1:7" ht="52.5" customHeight="1">
      <c r="A11" s="128" t="s">
        <v>253</v>
      </c>
      <c r="B11" s="128"/>
      <c r="C11" s="128"/>
      <c r="D11" s="128"/>
      <c r="E11" s="128"/>
      <c r="F11" s="128"/>
      <c r="G11" s="128"/>
    </row>
    <row r="13" spans="1:7" ht="15">
      <c r="A13" s="127" t="s">
        <v>232</v>
      </c>
      <c r="B13" s="127"/>
      <c r="C13" s="127"/>
      <c r="D13" s="127"/>
      <c r="E13" s="127"/>
      <c r="F13" s="127"/>
      <c r="G13" s="127"/>
    </row>
    <row r="14" spans="1:7" ht="40.5" customHeight="1">
      <c r="A14" s="128" t="s">
        <v>233</v>
      </c>
      <c r="B14" s="128"/>
      <c r="C14" s="128"/>
      <c r="D14" s="128"/>
      <c r="E14" s="128"/>
      <c r="F14" s="128"/>
      <c r="G14" s="128"/>
    </row>
    <row r="15" spans="1:7" ht="14.25" customHeight="1">
      <c r="A15" s="128" t="s">
        <v>20</v>
      </c>
      <c r="B15" s="128"/>
      <c r="C15" s="128"/>
      <c r="D15" s="128"/>
      <c r="E15" s="128"/>
      <c r="F15" s="128"/>
      <c r="G15" s="128"/>
    </row>
    <row r="16" spans="1:7" ht="38.25" customHeight="1">
      <c r="A16" s="128" t="s">
        <v>23</v>
      </c>
      <c r="B16" s="128"/>
      <c r="C16" s="128"/>
      <c r="D16" s="128"/>
      <c r="E16" s="128"/>
      <c r="F16" s="128"/>
      <c r="G16" s="128"/>
    </row>
    <row r="17" spans="1:7" ht="12.75">
      <c r="A17" s="15"/>
      <c r="B17" s="15"/>
      <c r="C17" s="15"/>
      <c r="D17" s="15"/>
      <c r="E17" s="15"/>
      <c r="F17" s="15"/>
      <c r="G17" s="15"/>
    </row>
    <row r="18" spans="1:7" ht="15.75" customHeight="1">
      <c r="A18" s="133" t="s">
        <v>25</v>
      </c>
      <c r="B18" s="133"/>
      <c r="C18" s="133"/>
      <c r="D18" s="133"/>
      <c r="E18" s="133"/>
      <c r="F18" s="133"/>
      <c r="G18" s="133"/>
    </row>
    <row r="19" spans="1:7" ht="25.5" customHeight="1">
      <c r="A19" s="128" t="s">
        <v>234</v>
      </c>
      <c r="B19" s="128"/>
      <c r="C19" s="128"/>
      <c r="D19" s="128"/>
      <c r="E19" s="128"/>
      <c r="F19" s="128"/>
      <c r="G19" s="128"/>
    </row>
    <row r="20" spans="1:7" ht="12.75">
      <c r="A20" s="128" t="s">
        <v>30</v>
      </c>
      <c r="B20" s="128"/>
      <c r="C20" s="128"/>
      <c r="D20" s="128"/>
      <c r="E20" s="128"/>
      <c r="F20" s="128"/>
      <c r="G20" s="128"/>
    </row>
    <row r="21" spans="1:7" ht="15">
      <c r="A21" s="17"/>
      <c r="B21" s="17"/>
      <c r="C21" s="17"/>
      <c r="D21" s="17"/>
      <c r="E21" s="17"/>
      <c r="F21" s="17"/>
      <c r="G21" s="17"/>
    </row>
    <row r="22" spans="1:7" ht="14.25" customHeight="1">
      <c r="A22" s="134" t="s">
        <v>31</v>
      </c>
      <c r="B22" s="134"/>
      <c r="C22" s="134"/>
      <c r="D22" s="134"/>
      <c r="E22" s="134"/>
      <c r="F22" s="134"/>
      <c r="G22" s="134"/>
    </row>
    <row r="23" spans="1:7" ht="42" customHeight="1">
      <c r="A23" s="128" t="s">
        <v>235</v>
      </c>
      <c r="B23" s="128"/>
      <c r="C23" s="128"/>
      <c r="D23" s="128"/>
      <c r="E23" s="128"/>
      <c r="F23" s="128"/>
      <c r="G23" s="128"/>
    </row>
    <row r="24" spans="1:7" ht="25.5" customHeight="1">
      <c r="A24" s="128" t="s">
        <v>236</v>
      </c>
      <c r="B24" s="128"/>
      <c r="C24" s="128"/>
      <c r="D24" s="128"/>
      <c r="E24" s="128"/>
      <c r="F24" s="128"/>
      <c r="G24" s="128"/>
    </row>
    <row r="25" spans="1:7" ht="32.25" customHeight="1">
      <c r="A25" s="128" t="s">
        <v>237</v>
      </c>
      <c r="B25" s="128"/>
      <c r="C25" s="128"/>
      <c r="D25" s="128"/>
      <c r="E25" s="128"/>
      <c r="F25" s="128"/>
      <c r="G25" s="128"/>
    </row>
    <row r="26" spans="1:7" ht="27" customHeight="1">
      <c r="A26" s="128" t="s">
        <v>41</v>
      </c>
      <c r="B26" s="128"/>
      <c r="C26" s="128"/>
      <c r="D26" s="128"/>
      <c r="E26" s="128"/>
      <c r="F26" s="128"/>
      <c r="G26" s="128"/>
    </row>
    <row r="27" spans="1:7" ht="12.75">
      <c r="A27" s="14"/>
      <c r="B27" s="16"/>
      <c r="C27" s="16"/>
      <c r="D27" s="16"/>
      <c r="E27" s="16"/>
      <c r="F27" s="16"/>
      <c r="G27" s="16"/>
    </row>
    <row r="28" spans="1:7" ht="14.25" customHeight="1">
      <c r="A28" s="135" t="s">
        <v>42</v>
      </c>
      <c r="B28" s="135"/>
      <c r="C28" s="135"/>
      <c r="D28" s="135"/>
      <c r="E28" s="135"/>
      <c r="F28" s="135"/>
      <c r="G28" s="135"/>
    </row>
    <row r="29" spans="1:7" ht="45" customHeight="1">
      <c r="A29" s="128" t="s">
        <v>44</v>
      </c>
      <c r="B29" s="128"/>
      <c r="C29" s="128"/>
      <c r="D29" s="128"/>
      <c r="E29" s="128"/>
      <c r="F29" s="128"/>
      <c r="G29" s="128"/>
    </row>
    <row r="30" spans="1:7" ht="24.75" customHeight="1">
      <c r="A30" s="128" t="s">
        <v>236</v>
      </c>
      <c r="B30" s="128"/>
      <c r="C30" s="128"/>
      <c r="D30" s="128"/>
      <c r="E30" s="128"/>
      <c r="F30" s="128"/>
      <c r="G30" s="128"/>
    </row>
    <row r="31" spans="1:7" ht="28.5" customHeight="1">
      <c r="A31" s="128" t="s">
        <v>237</v>
      </c>
      <c r="B31" s="128"/>
      <c r="C31" s="128"/>
      <c r="D31" s="128"/>
      <c r="E31" s="128"/>
      <c r="F31" s="128"/>
      <c r="G31" s="128"/>
    </row>
    <row r="32" spans="1:7" ht="28.5" customHeight="1">
      <c r="A32" s="128" t="s">
        <v>41</v>
      </c>
      <c r="B32" s="128"/>
      <c r="C32" s="128"/>
      <c r="D32" s="128"/>
      <c r="E32" s="128"/>
      <c r="F32" s="128"/>
      <c r="G32" s="128"/>
    </row>
    <row r="33" spans="1:7" ht="25.5" customHeight="1">
      <c r="A33" s="128" t="s">
        <v>49</v>
      </c>
      <c r="B33" s="128"/>
      <c r="C33" s="128"/>
      <c r="D33" s="128"/>
      <c r="E33" s="128"/>
      <c r="F33" s="128"/>
      <c r="G33" s="128"/>
    </row>
    <row r="34" spans="1:7" ht="12.75">
      <c r="A34" s="136"/>
      <c r="B34" s="136"/>
      <c r="C34" s="136"/>
      <c r="D34" s="136"/>
      <c r="E34" s="136"/>
      <c r="F34" s="136"/>
      <c r="G34" s="136"/>
    </row>
    <row r="35" spans="1:7" ht="14.25" customHeight="1">
      <c r="A35" s="134" t="s">
        <v>50</v>
      </c>
      <c r="B35" s="134"/>
      <c r="C35" s="134"/>
      <c r="D35" s="134"/>
      <c r="E35" s="134"/>
      <c r="F35" s="134"/>
      <c r="G35" s="134"/>
    </row>
    <row r="36" spans="1:7" ht="25.5" customHeight="1">
      <c r="A36" s="128" t="s">
        <v>52</v>
      </c>
      <c r="B36" s="128"/>
      <c r="C36" s="128"/>
      <c r="D36" s="128"/>
      <c r="E36" s="128"/>
      <c r="F36" s="128"/>
      <c r="G36" s="128"/>
    </row>
    <row r="37" spans="1:7" ht="36" customHeight="1">
      <c r="A37" s="128" t="s">
        <v>238</v>
      </c>
      <c r="B37" s="128"/>
      <c r="C37" s="128"/>
      <c r="D37" s="128"/>
      <c r="E37" s="128"/>
      <c r="F37" s="128"/>
      <c r="G37" s="128"/>
    </row>
    <row r="38" spans="1:7" ht="42.75" customHeight="1">
      <c r="A38" s="128" t="s">
        <v>57</v>
      </c>
      <c r="B38" s="128"/>
      <c r="C38" s="128"/>
      <c r="D38" s="128"/>
      <c r="E38" s="128"/>
      <c r="F38" s="128"/>
      <c r="G38" s="128"/>
    </row>
    <row r="39" spans="1:7" ht="12.75">
      <c r="A39" s="18"/>
      <c r="B39" s="18"/>
      <c r="C39" s="18"/>
      <c r="D39" s="18"/>
      <c r="E39" s="18"/>
      <c r="F39" s="18"/>
      <c r="G39" s="18"/>
    </row>
    <row r="40" spans="1:7" ht="12.75">
      <c r="A40" s="131" t="s">
        <v>239</v>
      </c>
      <c r="B40" s="131"/>
      <c r="C40" s="131"/>
      <c r="D40" s="131"/>
      <c r="E40" s="131"/>
      <c r="F40" s="131"/>
      <c r="G40" s="131"/>
    </row>
    <row r="41" spans="1:7" ht="28.5" customHeight="1">
      <c r="A41" s="128" t="s">
        <v>60</v>
      </c>
      <c r="B41" s="128"/>
      <c r="C41" s="128"/>
      <c r="D41" s="128"/>
      <c r="E41" s="128"/>
      <c r="F41" s="128"/>
      <c r="G41" s="128"/>
    </row>
    <row r="42" spans="1:7" ht="40.5" customHeight="1">
      <c r="A42" s="128" t="s">
        <v>63</v>
      </c>
      <c r="B42" s="128"/>
      <c r="C42" s="128"/>
      <c r="D42" s="128"/>
      <c r="E42" s="128"/>
      <c r="F42" s="128"/>
      <c r="G42" s="128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31" t="s">
        <v>240</v>
      </c>
      <c r="B44" s="131"/>
      <c r="C44" s="131"/>
      <c r="D44" s="131"/>
      <c r="E44" s="131"/>
      <c r="F44" s="131"/>
      <c r="G44" s="131"/>
    </row>
    <row r="45" spans="1:7" ht="12.75">
      <c r="A45" s="128" t="s">
        <v>66</v>
      </c>
      <c r="B45" s="128"/>
      <c r="C45" s="128"/>
      <c r="D45" s="128"/>
      <c r="E45" s="128"/>
      <c r="F45" s="128"/>
      <c r="G45" s="128"/>
    </row>
    <row r="46" spans="1:7" ht="25.5" customHeight="1">
      <c r="A46" s="128" t="s">
        <v>68</v>
      </c>
      <c r="B46" s="128"/>
      <c r="C46" s="128"/>
      <c r="D46" s="128"/>
      <c r="E46" s="128"/>
      <c r="F46" s="128"/>
      <c r="G46" s="128"/>
    </row>
    <row r="47" spans="1:7" ht="25.5" customHeight="1">
      <c r="A47" s="128" t="s">
        <v>70</v>
      </c>
      <c r="B47" s="128"/>
      <c r="C47" s="128"/>
      <c r="D47" s="128"/>
      <c r="E47" s="128"/>
      <c r="F47" s="128"/>
      <c r="G47" s="128"/>
    </row>
    <row r="48" spans="1:7" ht="25.5" customHeight="1">
      <c r="A48" s="128" t="s">
        <v>72</v>
      </c>
      <c r="B48" s="128"/>
      <c r="C48" s="128"/>
      <c r="D48" s="128"/>
      <c r="E48" s="128"/>
      <c r="F48" s="128"/>
      <c r="G48" s="128"/>
    </row>
    <row r="49" spans="1:7" ht="12.75">
      <c r="A49" s="128" t="s">
        <v>74</v>
      </c>
      <c r="B49" s="128"/>
      <c r="C49" s="128"/>
      <c r="D49" s="128"/>
      <c r="E49" s="128"/>
      <c r="F49" s="128"/>
      <c r="G49" s="128"/>
    </row>
    <row r="50" spans="1:7" ht="25.5" customHeight="1">
      <c r="A50" s="128" t="s">
        <v>76</v>
      </c>
      <c r="B50" s="128"/>
      <c r="C50" s="128"/>
      <c r="D50" s="128"/>
      <c r="E50" s="128"/>
      <c r="F50" s="128"/>
      <c r="G50" s="128"/>
    </row>
    <row r="52" spans="1:7" ht="12.75">
      <c r="A52" s="131" t="s">
        <v>77</v>
      </c>
      <c r="B52" s="131"/>
      <c r="C52" s="131"/>
      <c r="D52" s="131"/>
      <c r="E52" s="131"/>
      <c r="F52" s="131"/>
      <c r="G52" s="131"/>
    </row>
    <row r="53" spans="1:7" ht="39.75" customHeight="1">
      <c r="A53" s="128" t="s">
        <v>79</v>
      </c>
      <c r="B53" s="128"/>
      <c r="C53" s="128"/>
      <c r="D53" s="128"/>
      <c r="E53" s="128"/>
      <c r="F53" s="128"/>
      <c r="G53" s="128"/>
    </row>
    <row r="54" spans="1:7" ht="29.25" customHeight="1">
      <c r="A54" s="128" t="s">
        <v>81</v>
      </c>
      <c r="B54" s="128"/>
      <c r="C54" s="128"/>
      <c r="D54" s="128"/>
      <c r="E54" s="128"/>
      <c r="F54" s="128"/>
      <c r="G54" s="128"/>
    </row>
    <row r="55" spans="1:7" ht="15.75" customHeight="1">
      <c r="A55" s="128" t="s">
        <v>82</v>
      </c>
      <c r="B55" s="128"/>
      <c r="C55" s="128"/>
      <c r="D55" s="128"/>
      <c r="E55" s="128"/>
      <c r="F55" s="128"/>
      <c r="G55" s="128"/>
    </row>
    <row r="56" spans="1:7" ht="28.5" customHeight="1">
      <c r="A56" s="128" t="s">
        <v>85</v>
      </c>
      <c r="B56" s="128"/>
      <c r="C56" s="128"/>
      <c r="D56" s="128"/>
      <c r="E56" s="128"/>
      <c r="F56" s="128"/>
      <c r="G56" s="128"/>
    </row>
    <row r="57" spans="1:7" ht="12.75">
      <c r="A57" s="14"/>
      <c r="B57" s="20"/>
      <c r="C57" s="20"/>
      <c r="D57" s="20"/>
      <c r="E57" s="20"/>
      <c r="F57" s="20"/>
      <c r="G57" s="20"/>
    </row>
    <row r="58" spans="1:7" ht="12.75">
      <c r="A58" s="137" t="s">
        <v>86</v>
      </c>
      <c r="B58" s="137"/>
      <c r="C58" s="137"/>
      <c r="D58" s="137"/>
      <c r="E58" s="137"/>
      <c r="F58" s="137"/>
      <c r="G58" s="137"/>
    </row>
    <row r="59" spans="1:7" ht="12.75">
      <c r="A59" s="128" t="s">
        <v>88</v>
      </c>
      <c r="B59" s="128"/>
      <c r="C59" s="128"/>
      <c r="D59" s="128"/>
      <c r="E59" s="128"/>
      <c r="F59" s="128"/>
      <c r="G59" s="128"/>
    </row>
    <row r="60" spans="1:7" ht="12.75">
      <c r="A60" s="21"/>
      <c r="B60" s="21"/>
      <c r="C60" s="21"/>
      <c r="D60" s="21"/>
      <c r="E60" s="21"/>
      <c r="F60" s="21"/>
      <c r="G60" s="21"/>
    </row>
    <row r="61" spans="1:7" ht="12.75">
      <c r="A61" s="131" t="s">
        <v>89</v>
      </c>
      <c r="B61" s="131"/>
      <c r="C61" s="131"/>
      <c r="D61" s="131"/>
      <c r="E61" s="131"/>
      <c r="F61" s="131"/>
      <c r="G61" s="131"/>
    </row>
    <row r="62" spans="1:7" ht="12.75">
      <c r="A62" s="128" t="s">
        <v>91</v>
      </c>
      <c r="B62" s="128"/>
      <c r="C62" s="128"/>
      <c r="D62" s="128"/>
      <c r="E62" s="128"/>
      <c r="F62" s="128"/>
      <c r="G62" s="128"/>
    </row>
    <row r="63" spans="5:11" ht="12.75">
      <c r="E63" s="128"/>
      <c r="F63" s="128"/>
      <c r="G63" s="128"/>
      <c r="H63" s="128"/>
      <c r="I63" s="128"/>
      <c r="J63" s="128"/>
      <c r="K63" s="128"/>
    </row>
    <row r="64" spans="1:7" ht="12.75">
      <c r="A64" s="131" t="s">
        <v>92</v>
      </c>
      <c r="B64" s="131"/>
      <c r="C64" s="131"/>
      <c r="D64" s="131"/>
      <c r="E64" s="131"/>
      <c r="F64" s="131"/>
      <c r="G64" s="131"/>
    </row>
    <row r="65" spans="1:7" ht="24.75" customHeight="1">
      <c r="A65" s="128" t="s">
        <v>94</v>
      </c>
      <c r="B65" s="128"/>
      <c r="C65" s="128"/>
      <c r="D65" s="128"/>
      <c r="E65" s="128"/>
      <c r="F65" s="128"/>
      <c r="G65" s="128"/>
    </row>
    <row r="66" spans="1:7" ht="29.25" customHeight="1">
      <c r="A66" s="128" t="s">
        <v>241</v>
      </c>
      <c r="B66" s="128"/>
      <c r="C66" s="128"/>
      <c r="D66" s="128"/>
      <c r="E66" s="128"/>
      <c r="F66" s="128"/>
      <c r="G66" s="128"/>
    </row>
    <row r="67" spans="1:7" ht="27.75" customHeight="1">
      <c r="A67" s="128" t="s">
        <v>242</v>
      </c>
      <c r="B67" s="128"/>
      <c r="C67" s="128"/>
      <c r="D67" s="128"/>
      <c r="E67" s="128"/>
      <c r="F67" s="128"/>
      <c r="G67" s="128"/>
    </row>
    <row r="68" spans="1:7" ht="24.75" customHeight="1">
      <c r="A68" s="128" t="s">
        <v>102</v>
      </c>
      <c r="B68" s="128"/>
      <c r="C68" s="128"/>
      <c r="D68" s="128"/>
      <c r="E68" s="128"/>
      <c r="F68" s="128"/>
      <c r="G68" s="128"/>
    </row>
    <row r="70" spans="1:7" ht="12.75">
      <c r="A70" s="131" t="s">
        <v>105</v>
      </c>
      <c r="B70" s="131"/>
      <c r="C70" s="131"/>
      <c r="D70" s="131"/>
      <c r="E70" s="131"/>
      <c r="F70" s="131"/>
      <c r="G70" s="131"/>
    </row>
    <row r="71" spans="1:7" ht="28.5" customHeight="1">
      <c r="A71" s="138" t="s">
        <v>254</v>
      </c>
      <c r="B71" s="138"/>
      <c r="C71" s="138"/>
      <c r="D71" s="138"/>
      <c r="E71" s="138"/>
      <c r="F71" s="138"/>
      <c r="G71" s="138"/>
    </row>
    <row r="72" spans="1:7" ht="12.75" customHeight="1">
      <c r="A72" s="128" t="s">
        <v>243</v>
      </c>
      <c r="B72" s="128"/>
      <c r="C72" s="128"/>
      <c r="D72" s="128"/>
      <c r="E72" s="128"/>
      <c r="F72" s="128"/>
      <c r="G72" s="128"/>
    </row>
    <row r="73" spans="1:7" ht="27.75" customHeight="1">
      <c r="A73" s="128" t="s">
        <v>244</v>
      </c>
      <c r="B73" s="128"/>
      <c r="C73" s="128"/>
      <c r="D73" s="128"/>
      <c r="E73" s="128"/>
      <c r="F73" s="128"/>
      <c r="G73" s="128"/>
    </row>
    <row r="75" spans="1:7" ht="12.75">
      <c r="A75" s="131" t="s">
        <v>245</v>
      </c>
      <c r="B75" s="131"/>
      <c r="C75" s="131"/>
      <c r="D75" s="131"/>
      <c r="E75" s="131"/>
      <c r="F75" s="131"/>
      <c r="G75" s="131"/>
    </row>
    <row r="76" spans="1:7" ht="27.75" customHeight="1">
      <c r="A76" s="128" t="s">
        <v>246</v>
      </c>
      <c r="B76" s="128"/>
      <c r="C76" s="128"/>
      <c r="D76" s="128"/>
      <c r="E76" s="128"/>
      <c r="F76" s="128"/>
      <c r="G76" s="128"/>
    </row>
    <row r="78" spans="1:7" ht="12.75">
      <c r="A78" s="131" t="s">
        <v>247</v>
      </c>
      <c r="B78" s="131"/>
      <c r="C78" s="131"/>
      <c r="D78" s="131"/>
      <c r="E78" s="131"/>
      <c r="F78" s="131"/>
      <c r="G78" s="131"/>
    </row>
    <row r="79" spans="1:7" ht="29.25" customHeight="1">
      <c r="A79" s="128" t="s">
        <v>248</v>
      </c>
      <c r="B79" s="128"/>
      <c r="C79" s="128"/>
      <c r="D79" s="128"/>
      <c r="E79" s="128"/>
      <c r="F79" s="128"/>
      <c r="G79" s="128"/>
    </row>
    <row r="81" spans="1:7" ht="12.75">
      <c r="A81" s="131" t="s">
        <v>196</v>
      </c>
      <c r="B81" s="131"/>
      <c r="C81" s="131"/>
      <c r="D81" s="131"/>
      <c r="E81" s="131"/>
      <c r="F81" s="131"/>
      <c r="G81" s="131"/>
    </row>
    <row r="82" spans="1:7" ht="26.25" customHeight="1">
      <c r="A82" s="128" t="s">
        <v>249</v>
      </c>
      <c r="B82" s="128"/>
      <c r="C82" s="128"/>
      <c r="D82" s="128"/>
      <c r="E82" s="128"/>
      <c r="F82" s="128"/>
      <c r="G82" s="128"/>
    </row>
    <row r="83" spans="1:7" ht="24.75" customHeight="1">
      <c r="A83" s="128" t="s">
        <v>250</v>
      </c>
      <c r="B83" s="128"/>
      <c r="C83" s="128"/>
      <c r="D83" s="128"/>
      <c r="E83" s="128"/>
      <c r="F83" s="128"/>
      <c r="G83" s="128"/>
    </row>
    <row r="87" spans="1:7" ht="12.75">
      <c r="A87" s="124" t="s">
        <v>210</v>
      </c>
      <c r="B87" s="124"/>
      <c r="C87" s="124"/>
      <c r="D87" s="124"/>
      <c r="E87" s="124"/>
      <c r="F87" s="124"/>
      <c r="G87" s="124"/>
    </row>
    <row r="88" spans="1:7" ht="12.75">
      <c r="A88" s="139" t="s">
        <v>251</v>
      </c>
      <c r="B88" s="139"/>
      <c r="C88" s="139"/>
      <c r="D88" s="139"/>
      <c r="E88" s="139"/>
      <c r="F88" s="139"/>
      <c r="G88" s="139"/>
    </row>
  </sheetData>
  <sheetProtection selectLockedCells="1" selectUnlockedCells="1"/>
  <mergeCells count="67">
    <mergeCell ref="A83:G83"/>
    <mergeCell ref="A87:G87"/>
    <mergeCell ref="A88:G88"/>
    <mergeCell ref="A75:G75"/>
    <mergeCell ref="A76:G76"/>
    <mergeCell ref="A78:G78"/>
    <mergeCell ref="A79:G79"/>
    <mergeCell ref="A81:G81"/>
    <mergeCell ref="A82:G82"/>
    <mergeCell ref="A67:G67"/>
    <mergeCell ref="A68:G68"/>
    <mergeCell ref="A70:G70"/>
    <mergeCell ref="A71:G71"/>
    <mergeCell ref="A72:G72"/>
    <mergeCell ref="A73:G73"/>
    <mergeCell ref="A59:G59"/>
    <mergeCell ref="A61:G61"/>
    <mergeCell ref="A62:G62"/>
    <mergeCell ref="A64:G64"/>
    <mergeCell ref="A65:G65"/>
    <mergeCell ref="A66:G66"/>
    <mergeCell ref="E63:K63"/>
    <mergeCell ref="A52:G52"/>
    <mergeCell ref="A53:G53"/>
    <mergeCell ref="A54:G54"/>
    <mergeCell ref="A55:G55"/>
    <mergeCell ref="A56:G56"/>
    <mergeCell ref="A58:G58"/>
    <mergeCell ref="A45:G45"/>
    <mergeCell ref="A46:G46"/>
    <mergeCell ref="A47:G47"/>
    <mergeCell ref="A48:G48"/>
    <mergeCell ref="A49:G49"/>
    <mergeCell ref="A50:G50"/>
    <mergeCell ref="A37:G37"/>
    <mergeCell ref="A38:G38"/>
    <mergeCell ref="A40:G40"/>
    <mergeCell ref="A41:G41"/>
    <mergeCell ref="A42:G42"/>
    <mergeCell ref="A44:G44"/>
    <mergeCell ref="A31:G31"/>
    <mergeCell ref="A32:G32"/>
    <mergeCell ref="A33:G33"/>
    <mergeCell ref="A34:G34"/>
    <mergeCell ref="A35:G35"/>
    <mergeCell ref="A36:G36"/>
    <mergeCell ref="A24:G24"/>
    <mergeCell ref="A25:G25"/>
    <mergeCell ref="A26:G26"/>
    <mergeCell ref="A28:G28"/>
    <mergeCell ref="A29:G29"/>
    <mergeCell ref="A30:G30"/>
    <mergeCell ref="A16:G16"/>
    <mergeCell ref="A18:G18"/>
    <mergeCell ref="A19:G19"/>
    <mergeCell ref="A20:G20"/>
    <mergeCell ref="A22:G22"/>
    <mergeCell ref="A23:G23"/>
    <mergeCell ref="A13:G13"/>
    <mergeCell ref="A14:G14"/>
    <mergeCell ref="A15:G15"/>
    <mergeCell ref="A1:G1"/>
    <mergeCell ref="A2:G2"/>
    <mergeCell ref="A5:G5"/>
    <mergeCell ref="A10:G10"/>
    <mergeCell ref="A11:G11"/>
    <mergeCell ref="A8:G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Poliany Timm</cp:lastModifiedBy>
  <cp:lastPrinted>2022-08-16T16:47:11Z</cp:lastPrinted>
  <dcterms:modified xsi:type="dcterms:W3CDTF">2022-08-16T16:47:20Z</dcterms:modified>
  <cp:category/>
  <cp:version/>
  <cp:contentType/>
  <cp:contentStatus/>
</cp:coreProperties>
</file>