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PLAN. ORÇ." sheetId="1" r:id="rId1"/>
    <sheet name="CRONOG." sheetId="2" r:id="rId2"/>
    <sheet name="MEM. DESC." sheetId="3" r:id="rId3"/>
  </sheets>
  <definedNames/>
  <calcPr fullCalcOnLoad="1"/>
</workbook>
</file>

<file path=xl/sharedStrings.xml><?xml version="1.0" encoding="utf-8"?>
<sst xmlns="http://schemas.openxmlformats.org/spreadsheetml/2006/main" count="369" uniqueCount="205">
  <si>
    <t>PREFEITURA MUNICIPAL DE VILA VALÉRIO</t>
  </si>
  <si>
    <t>ESTADO DO ESPÍRITO SANTO</t>
  </si>
  <si>
    <t>TABELA DE CUSTO  LABOR/CT UFES PADRÃO DER – JULHO DE 2022 – (LS=157,27% - BDI=0%) ATUALIZADA EM 06/09/2022</t>
  </si>
  <si>
    <t>BDI ADOTADO PARA ESTA OBRA É DE 25,0 %</t>
  </si>
  <si>
    <t>PLANILHA ORÇAMENTÁRIA</t>
  </si>
  <si>
    <t>ITEM</t>
  </si>
  <si>
    <t>CÓDIGO</t>
  </si>
  <si>
    <t>REFERÊNCIA</t>
  </si>
  <si>
    <t>DISCRIMINAÇÃO</t>
  </si>
  <si>
    <t>UNID.</t>
  </si>
  <si>
    <t>QUANT.</t>
  </si>
  <si>
    <t>R$ UNIT.</t>
  </si>
  <si>
    <t>R$ PARCIAL</t>
  </si>
  <si>
    <t>R$ TOTAL</t>
  </si>
  <si>
    <t>SERVIÇOS PRELIMINARES</t>
  </si>
  <si>
    <t>1.1</t>
  </si>
  <si>
    <t>UFES/DER</t>
  </si>
  <si>
    <t>Locação de obra com gabarito de madeira</t>
  </si>
  <si>
    <t>m²</t>
  </si>
  <si>
    <t>1.2</t>
  </si>
  <si>
    <t>Placa de obra nas dimensões de 2.0 x 4.0 m, padrão IOPES</t>
  </si>
  <si>
    <t>1.3</t>
  </si>
  <si>
    <t>Barracão para almoxarifado área de 10.90m2, de chapa de compensado de 12mm e pontalete 8x8cm, piso cimentado e cobertura de telhas de fibrocimento de 6 mm, inclusive ponto de luz, conf. Projeto (1 utilização)</t>
  </si>
  <si>
    <t>SUB TOTAL</t>
  </si>
  <si>
    <t>MOVIMENTO DE TERRA</t>
  </si>
  <si>
    <t>2.1</t>
  </si>
  <si>
    <t>Escavação manual em material de 1a. categoria, até 1.50 m de profundidade</t>
  </si>
  <si>
    <t>m³</t>
  </si>
  <si>
    <t>2.2</t>
  </si>
  <si>
    <t>Aterro compactado utilizando compactador de placa vibratória com reaproveitamento do material</t>
  </si>
  <si>
    <t>ESTRUTURA</t>
  </si>
  <si>
    <t>3.1</t>
  </si>
  <si>
    <t>Fôrma de tábua de madeira de 2.5 x 30.0 cm para fundações, levando-se em conta a utilização 5 vezes (incluido o material, corte, montagem, escoramento e desforma)</t>
  </si>
  <si>
    <t>3.2</t>
  </si>
  <si>
    <t>Fornecimento, preparo e aplicação de concreto Fck=15 MPa (brita 1) - (5% de perdas já incluído no custo)</t>
  </si>
  <si>
    <t>3.3</t>
  </si>
  <si>
    <t>Fornecimento, dobragem e colocação em fôrma, de armadura CA-60 B fina, diâmetro de 4.0 a 7.0mm</t>
  </si>
  <si>
    <t>kg</t>
  </si>
  <si>
    <t>3.4</t>
  </si>
  <si>
    <t>Fornecimento, dobragem e colocação em fôrma, de armadura CA-50 A média, diâmetro de 6.3 a 10.0 mm</t>
  </si>
  <si>
    <t>3.5</t>
  </si>
  <si>
    <t>Laje pré-moldada para forro simples revestido, vão até 3.5m, capeamento 2cm, esp. 10cm, Fck = 150Kg/cm2 (acrescimo de 0,50m de beiral em todos os lados)</t>
  </si>
  <si>
    <t>PAREDES E PAINEIS</t>
  </si>
  <si>
    <t>4.1</t>
  </si>
  <si>
    <t>Cobogó de concreto tipo cruzeta de 20 x 20 x 10 cm, assentado com argamassa de cimento, cal hidratada e areia no traço1:0,5:5, espessura das juntas de 10mm e espessura de parede 10cm</t>
  </si>
  <si>
    <t>4.2</t>
  </si>
  <si>
    <t>Alvenaria de blocos cerâmicos 10 furos 10x20x20cm, assentados c/argamassa de cimento, cal hidratada CH1 e areia traço 1:0,5:8, esp. das juntas 12mm e esp. das paredes s/revestimento, 10cm (bloco comprado na fábrica, posto obra)</t>
  </si>
  <si>
    <t>ESQUADRIA DE MADEIRA</t>
  </si>
  <si>
    <t>5.1</t>
  </si>
  <si>
    <t>Marco de madeira de lei de 1ª (Peroba, Ipê, Angelim Pedra ou equivalente)com 15 x 3 cm de batente</t>
  </si>
  <si>
    <t>m</t>
  </si>
  <si>
    <t>5.2</t>
  </si>
  <si>
    <t>Porta em madeira de lei com enchimento em madeira de 1ª qualidade, esp. 30mm, para pintura, incl. alizares, dobradiças, fechadura tipo "livre/ocupado" em latão cromado La Fonte ou equiv., excl. marco, nas dimensões: 0.60 x 1.60 m</t>
  </si>
  <si>
    <t>und</t>
  </si>
  <si>
    <t>ESQUADRIA METÁLICA</t>
  </si>
  <si>
    <t>6.1</t>
  </si>
  <si>
    <t>Portão de ferro de abrir em barra chata, chapa e tubo, inclusive chumbamento 3x(0,80x2,10)m</t>
  </si>
  <si>
    <t>TETOS E FORROS</t>
  </si>
  <si>
    <t>7.1</t>
  </si>
  <si>
    <t>Chapisco com argamassa de cimento e areia média ou grossa lavada no traço 1:3, espessura 5 mm</t>
  </si>
  <si>
    <t>7.2</t>
  </si>
  <si>
    <t>Reboco tipo paulista de argamassa de cimento, cal hidratada CH1 e areia lavada traço 1:0.5:6, espessura 25 mm</t>
  </si>
  <si>
    <t>REVESTIMENTO DE PAREDE</t>
  </si>
  <si>
    <t>8.1</t>
  </si>
  <si>
    <t>Chapisco de argamassa de cimento e areia média ou grossa lavada, no traço 1:3, espessura 5 mm</t>
  </si>
  <si>
    <t>m2</t>
  </si>
  <si>
    <t>8.2</t>
  </si>
  <si>
    <t>Azulejo branco 15 x 15 cm, juntas a prumo, assentado com argamassa de cimento colante, inclusive rejuntamento com cimento branco, marcas de referencia Eliane, Cecrisa ou Portobello</t>
  </si>
  <si>
    <t>8.3</t>
  </si>
  <si>
    <t>Emboço de argamassa de cimento, cal hidratada CH1 e areia média ou grossa lavada no traço 1:0.5:6, espessura 20 mm</t>
  </si>
  <si>
    <t>8.4</t>
  </si>
  <si>
    <t>Reboco tipo paulista de argamassa de cimento, cal hidratada CH1 e areia média ou grossa lavada no traço 1:0.5:6, espessura 25 mm</t>
  </si>
  <si>
    <t>PISOS INTERNOS E EXTERNOS</t>
  </si>
  <si>
    <t>9.1</t>
  </si>
  <si>
    <t>Lastro de concreto não estrutural, espessura de 6 cm</t>
  </si>
  <si>
    <t>9.2</t>
  </si>
  <si>
    <t>Piso cerâmico 45x45cm, PEI 5, Cargo Plus Gray, marcas de referência Eliane, Cecrisa ou Portobello, assentado com argamassa de cimento colante, inclusive rejuntamento</t>
  </si>
  <si>
    <t>9.3</t>
  </si>
  <si>
    <t xml:space="preserve">Passeio de cimentado camurçado com argamassa de cimento e areia no traço 1:3 esp. 1.5cm, e lastro de concreto com 8 cm de esp. Incl. Preparo da caixa </t>
  </si>
  <si>
    <t>INSTALAÇÃO HIDRO-SANITÁRIA</t>
  </si>
  <si>
    <t>10.1</t>
  </si>
  <si>
    <t>Ponto de água fria (lavatório, tanque, pia de cozinha, etc...)</t>
  </si>
  <si>
    <t>pt</t>
  </si>
  <si>
    <t>10.2</t>
  </si>
  <si>
    <t>Ponto com registro de pressão (chuveiro, caixa de descarga, etc...)</t>
  </si>
  <si>
    <t>10.3</t>
  </si>
  <si>
    <t>Ponto para esgoto primário (vaso sanitário</t>
  </si>
  <si>
    <t>10.4</t>
  </si>
  <si>
    <t>Ponto para esgoto secundário (pia, lavatório, mictório, tanque, bidê, etc...)</t>
  </si>
  <si>
    <t>10.5</t>
  </si>
  <si>
    <t>Ponto para ralo sifonado, inclusive ralo sifonado 100 x 40 mm c/ grelha em pvc</t>
  </si>
  <si>
    <t>10.6</t>
  </si>
  <si>
    <t>Caixas de inspeção de alv. blocos concreto 9x19x39cm, dim, 60x60cm e Hmáx = 1m, com tampa de conc. esp. 5cm, lastro de conc. esp. 10cm, revest intern. c/ chapisco e reboco impermeabilizado, incl. escavação, reaterro e enchimento</t>
  </si>
  <si>
    <t>10.7</t>
  </si>
  <si>
    <t>Tubo de PVC rígido soldável marrom, diâm. 25mm (3/4"), inclusive conexões</t>
  </si>
  <si>
    <t>10.8</t>
  </si>
  <si>
    <t>Tubo de PVC rígido soldável marrom, diâm. 40mm (11/4"), inclusive conexões</t>
  </si>
  <si>
    <t>10.9</t>
  </si>
  <si>
    <t>Tubo de PVC rígido soldável branco, para esgoto, diâmetro 40mm (1 1/2"), inclusive conexões</t>
  </si>
  <si>
    <t>10.10</t>
  </si>
  <si>
    <t>Tubo de PVC rígido soldável branco, para esgoto, diâmetro 100mm (4"), inclusive conexões</t>
  </si>
  <si>
    <t>10.11</t>
  </si>
  <si>
    <t>Fossa séptica de anéis pré-moldados de concreto, diâmetro 1.20 m, altura útil de 1.70m, completa, incluindo tampa com visita de 60 cm, concreto p/fundo esp 10 cm</t>
  </si>
  <si>
    <t>INSTALAÇÕES ELÉTRICAS</t>
  </si>
  <si>
    <t>11.1</t>
  </si>
  <si>
    <t>Caixa de distribuição 20x20x15 cm</t>
  </si>
  <si>
    <t>11.2</t>
  </si>
  <si>
    <t>Eletroduto flexível corrugado 3/4" , marca de referência TIGRE</t>
  </si>
  <si>
    <t>11.3</t>
  </si>
  <si>
    <t>Disjuntor monopolar 32 A - Norma DIN</t>
  </si>
  <si>
    <t>11.4</t>
  </si>
  <si>
    <t>Fio de cobre termoplástico, com isolamento para 750V, seção de 2.5 mm2</t>
  </si>
  <si>
    <t>11.5</t>
  </si>
  <si>
    <t>Fio ou cabo de cobre termoplástico, com isolamento para 750V, seção de 10.0 mm2</t>
  </si>
  <si>
    <t>11.6</t>
  </si>
  <si>
    <t>Ponto padrão de luz no teto - considerando eletroduto PVC rígido de 3/4" inclusive conexões (4.5m), fio isolado PVC de 2.5mm2 (16.2m) e caixa estampada 4x4" (1 und)</t>
  </si>
  <si>
    <t>11.7</t>
  </si>
  <si>
    <t>Ponto padrão de tomada 2 pólos mais terra - considerando eletroduto PVC rígido de 3/4" inclusive conexões (5.0m), fio isolado PVC de 2.5mm2 (16.5m) e caixa estampada 4x2" (1 und)</t>
  </si>
  <si>
    <t>11.8</t>
  </si>
  <si>
    <t>Ponto padrão de interruptor de 1 tecla paralelo - considerando eletroduto PVC rígido de 3/4" inclusive conexões (8.5m), fio isolado PVC de 2.5mm2 (28.8m) e caixa estampada 4x2" (1 und</t>
  </si>
  <si>
    <t>APARELHO HIDRO-SANITÁRIO</t>
  </si>
  <si>
    <t>12.1</t>
  </si>
  <si>
    <t>Vaso sanitário padrão popular completo com acessórios para ligação, marcas de referência Deca, Celite ou Ideal Standard, inclusive assento plástico</t>
  </si>
  <si>
    <t>12.2</t>
  </si>
  <si>
    <t>Torneira pressão em PVC para pia diam. 1/2", marcas de referência Astra, Cipla ou Akros</t>
  </si>
  <si>
    <t>12.3</t>
  </si>
  <si>
    <t>Registro de pressão com canopla cromada diam. 20mm (3/4"), marcas de referência Fabrimar, Deca ou Docol</t>
  </si>
  <si>
    <t>12.4</t>
  </si>
  <si>
    <t>Caixa de descarga plástica de sobrepor</t>
  </si>
  <si>
    <t>12.5</t>
  </si>
  <si>
    <t>Reservatório de polietileno de 1000l, inclusive peça de madeira 6x16cm para apoio, exclusive flanges e torneira de bóia</t>
  </si>
  <si>
    <t>12.6</t>
  </si>
  <si>
    <t>Lavatório de louça branca, padrão popular, marcas de referência Deca, Celite ou Ideal Standard, inclusive acessórios em PVC, exceto torneira</t>
  </si>
  <si>
    <t>12.7</t>
  </si>
  <si>
    <t>Ralo sifonado em PVC 100x100mm, com grelha PVC</t>
  </si>
  <si>
    <t>APARELHOS ELÉTRICOS</t>
  </si>
  <si>
    <t>13.1</t>
  </si>
  <si>
    <t>Arandela com lâmpada incandescente de 100W</t>
  </si>
  <si>
    <t>13.2</t>
  </si>
  <si>
    <t>Tomada 2 polos mais terra 20A/250V, com placa 4x2"</t>
  </si>
  <si>
    <t>13.3</t>
  </si>
  <si>
    <t>Interruptor de uma tecla simples 10A/250V, com placa 4x2"</t>
  </si>
  <si>
    <t>PINTURA</t>
  </si>
  <si>
    <t>14.1</t>
  </si>
  <si>
    <t>Pintura com tinta látex PVA, marcas de referência Suvinil, Coral ou Metalatex, inclusive selador, em paredes e forros, a duas demãos</t>
  </si>
  <si>
    <t>14.2</t>
  </si>
  <si>
    <t>Pintura com tinta esmalte sintético, marcas de referência Suvinil, Coral ou Metalatex, inclusive fundo branco nivelador, em madeira, a duas demãos</t>
  </si>
  <si>
    <t>14.3</t>
  </si>
  <si>
    <t>Pintura com tinta esmalte sintético, marcas de referência Suvinil, Coral ou Metalatex, a duas demãos, inclusive fundo anticorrosivo a uma demão, em metal</t>
  </si>
  <si>
    <t>COBERTURA</t>
  </si>
  <si>
    <t>15.1</t>
  </si>
  <si>
    <t>Estrutura de madeira de lei tipo Paraju, peroba mica, angelim pedra ou equivalente para telhado de telha ondulada de fibrocimento esp. 6 mm, com pontaletes e caibros, inclusive tratamento com cupinicida, excl. telhas</t>
  </si>
  <si>
    <t>15.2</t>
  </si>
  <si>
    <t>Cobertura nova de telhas onduladas de fibrocimento 6.0mm, inclusive cumeeiras e acessórios de fixação</t>
  </si>
  <si>
    <t>TOTAL SEM BDI</t>
  </si>
  <si>
    <t>BDI</t>
  </si>
  <si>
    <t>16.1</t>
  </si>
  <si>
    <t>ADOTADO</t>
  </si>
  <si>
    <t>BDI=25%</t>
  </si>
  <si>
    <t>perc</t>
  </si>
  <si>
    <t>TOTAL GERAL R$</t>
  </si>
  <si>
    <t>NEIVALDO FREGONA</t>
  </si>
  <si>
    <t>Engenheiro Civil CREA 4292/D</t>
  </si>
  <si>
    <t xml:space="preserve"> </t>
  </si>
  <si>
    <t>CRONOGRAMA FÍSICO - FINANCEIRO</t>
  </si>
  <si>
    <t>VALOR</t>
  </si>
  <si>
    <t>PESO (%)</t>
  </si>
  <si>
    <t>1° MÊS</t>
  </si>
  <si>
    <t>2° MÊS</t>
  </si>
  <si>
    <t>3° MÊS</t>
  </si>
  <si>
    <t>4° MÊS</t>
  </si>
  <si>
    <t>5° MÊS</t>
  </si>
  <si>
    <t>PAREDES E PAINÉIS</t>
  </si>
  <si>
    <t>ESQ. DE MADEIRA</t>
  </si>
  <si>
    <t>ESQ. METÁLICA</t>
  </si>
  <si>
    <t>INST. HIDRO – SANITÁRIAS</t>
  </si>
  <si>
    <t>APARELHO HIDRO – SANITÁRIO</t>
  </si>
  <si>
    <t>SIMPLES</t>
  </si>
  <si>
    <t>ACUMULADO</t>
  </si>
  <si>
    <t>Engenheiro Civil CREA 4292 - D</t>
  </si>
  <si>
    <t>MEMORIAL DESCRITIVO</t>
  </si>
  <si>
    <t>CONSIDERAÇÕES INICIAIS</t>
  </si>
  <si>
    <t>Os serviços de locação com gabarito de madeira, placa da obra com informações designadas pela fiscalização e barracão para almoxarifado executado conforme planilha orçamentária.</t>
  </si>
  <si>
    <t>Escavação manual em material de 1a. categoria, até 1.50 m de profundidade para execução de sapatas e cinta.</t>
  </si>
  <si>
    <t>Aterro compactado utilizando compactador de placa vibratória com reaproveitamento do material escavado.</t>
  </si>
  <si>
    <t>Fôrma de tábua de madeira de 2.5 x 30.0 cm para fundações, levando-se em conta a utilização 5 vezes (incluido o material, corte, montagem, escoramento e desforma), a ser utilizado nas sapatas, cintas e toco de pilares.</t>
  </si>
  <si>
    <t>Fornecimento, preparo e aplicação de concreto Fck=15 MPa (brita 1) - (5% de perdas já incluído no custo) a ser empregado em todas as estruturas de concreto armado.</t>
  </si>
  <si>
    <t xml:space="preserve">Fornecimento, dobragem e colocação em fôrma, de armadura  CA-60 B fina e CA-50 A média, diâmetro de 6.3 a 10.0 mm em  material de qualidade comprovada. </t>
  </si>
  <si>
    <t>Fornecimento e execução de laje pré-moldada com beiral de 0,50 m em todo entorno da obra</t>
  </si>
  <si>
    <t>Execução de cobogó de concreto tipo cruzeta para ventilação</t>
  </si>
  <si>
    <t>Alvenaria de blocos cerâmicos 10 furos 10x20x20cm, assentados c/argamassa de cimento, cal hidratada CH1 e areia traço 1:0,5:8, esp. das juntas 12mm e esp. das paredes s/revestimento, 10cm.</t>
  </si>
  <si>
    <t>ESQUADRIAS DE MADEIRA</t>
  </si>
  <si>
    <t xml:space="preserve">Fornecimento e assentamento de marco e  portas em madeira de lei tipo parajú ou similar maciça de na dimensões de  0,60 x 1,60m, inclusive marco em madeira de lei e alizares, com dobradiça de 3" x 3" em aço e fechadura  tipo livre e ocupado em metal cromado de qualidade comprovada. </t>
  </si>
  <si>
    <t>Execução de chapisco e reboco tipo paulista conforme traço descrito na planilha orçamentária</t>
  </si>
  <si>
    <t>Cerâmica retificada, acabamento brilhante, dim. 32x44cm, ref. de cor OVIEDO PURO BRANCO Biancogres/equiv. Assentado com argamassa de cimento colante, inclusive rejuntamento com argamassa pré-fabricada para rejunte</t>
  </si>
  <si>
    <t>Emboço de argamassa de cimento, cal hidratada CH1 e areia média ou grossa lavada no traço 1:0.5:6, espessura 5mm</t>
  </si>
  <si>
    <t>Lastro de concreto não estrutural, espessura de 6 cm com acabamento liso</t>
  </si>
  <si>
    <t>Passeio de cimentado camurçado com argamassa de cimento e areia no traço 1:3 esp. 1.5cm, e lastro de concreto com 8 cm de esp. Incl. Preparo da caixa  em todo entorno da obra</t>
  </si>
  <si>
    <t>INSTALAÇÕES HIDRO-SANITÁRIA E APARELHOS HIDRO-SANITÁRIOS</t>
  </si>
  <si>
    <t xml:space="preserve">Todos os serviços , materiais e equipamentos de hidraúlica empregados na obra deverão rigorosamente atender as Normas Técnicas. </t>
  </si>
  <si>
    <t>INSTALAÇÕES ELÉTRICAS E APARELHOS ELÉTRICOS</t>
  </si>
  <si>
    <t>Todos os serviços, materiais e equipamento elétricos, empregados na obra deverão rigorosamente atender as Normas Técnicas.</t>
  </si>
  <si>
    <t>ENGº CIVIL CREA- 4292/D</t>
  </si>
  <si>
    <t>OBRA: CONSTRUÇÃO DE VESTIÁRIO NO CAMPO DE FUTEBOL DO CÓRREGO PARAJÚ, ZONA RURAL DO MUNICÍPIO DE VILA VALÉRIO/ES.</t>
  </si>
  <si>
    <t>Trata-se da construção de um vestiário no Campo do Parajú em concreto armado e alvenaria no Município de Vila Valério/ES. Este memorial tem por objetivo descrever e especificar de forma clara as informações contidas nos projetos. Todos os materiais a serem empregados na obra deverão ser comprovadamente de boa qualidade, devendo satisfazer rigorosamente as Normas Brasileiras.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</si>
</sst>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* #,##0.00_-;\-* #,##0.00_-;_-* \-??_-;_-@_-"/>
    <numFmt numFmtId="166" formatCode="dd/mm/yyyy\ hh:mm:ss"/>
    <numFmt numFmtId="167" formatCode="&quot;R$&quot;\ #,##0.00"/>
  </numFmts>
  <fonts count="4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64" fontId="4" fillId="34" borderId="10" xfId="61" applyFont="1" applyFill="1" applyBorder="1" applyAlignment="1" applyProtection="1">
      <alignment/>
      <protection/>
    </xf>
    <xf numFmtId="0" fontId="5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64" fontId="4" fillId="33" borderId="10" xfId="61" applyFont="1" applyFill="1" applyBorder="1" applyAlignment="1" applyProtection="1">
      <alignment/>
      <protection/>
    </xf>
    <xf numFmtId="164" fontId="5" fillId="33" borderId="10" xfId="6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164" fontId="4" fillId="0" borderId="10" xfId="61" applyFont="1" applyFill="1" applyBorder="1" applyAlignment="1" applyProtection="1">
      <alignment/>
      <protection/>
    </xf>
    <xf numFmtId="164" fontId="5" fillId="0" borderId="10" xfId="6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10" xfId="44" applyNumberFormat="1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wrapText="1"/>
    </xf>
    <xf numFmtId="4" fontId="4" fillId="0" borderId="10" xfId="61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7" fillId="33" borderId="10" xfId="44" applyNumberFormat="1" applyFont="1" applyFill="1" applyBorder="1" applyAlignment="1" applyProtection="1">
      <alignment horizontal="left"/>
      <protection/>
    </xf>
    <xf numFmtId="4" fontId="4" fillId="33" borderId="10" xfId="61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4" fontId="4" fillId="35" borderId="10" xfId="61" applyNumberFormat="1" applyFont="1" applyFill="1" applyBorder="1" applyAlignment="1" applyProtection="1">
      <alignment horizontal="center"/>
      <protection/>
    </xf>
    <xf numFmtId="164" fontId="5" fillId="35" borderId="10" xfId="6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>
      <alignment/>
    </xf>
    <xf numFmtId="164" fontId="5" fillId="35" borderId="10" xfId="61" applyFont="1" applyFill="1" applyBorder="1" applyAlignment="1" applyProtection="1">
      <alignment/>
      <protection/>
    </xf>
    <xf numFmtId="4" fontId="4" fillId="35" borderId="10" xfId="61" applyNumberFormat="1" applyFont="1" applyFill="1" applyBorder="1" applyAlignment="1" applyProtection="1">
      <alignment/>
      <protection/>
    </xf>
    <xf numFmtId="164" fontId="4" fillId="35" borderId="10" xfId="6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right" wrapText="1"/>
    </xf>
    <xf numFmtId="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64" fontId="4" fillId="0" borderId="10" xfId="61" applyFont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6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4" borderId="10" xfId="0" applyFont="1" applyFill="1" applyBorder="1" applyAlignment="1">
      <alignment horizontal="justify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164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61" applyFont="1" applyFill="1" applyBorder="1" applyAlignment="1" applyProtection="1">
      <alignment/>
      <protection/>
    </xf>
    <xf numFmtId="164" fontId="0" fillId="0" borderId="10" xfId="61" applyFont="1" applyFill="1" applyBorder="1" applyAlignment="1" applyProtection="1">
      <alignment/>
      <protection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4" fontId="0" fillId="34" borderId="10" xfId="0" applyNumberFormat="1" applyFont="1" applyFill="1" applyBorder="1" applyAlignment="1">
      <alignment/>
    </xf>
    <xf numFmtId="164" fontId="0" fillId="0" borderId="10" xfId="61" applyNumberFormat="1" applyFont="1" applyFill="1" applyBorder="1" applyAlignment="1" applyProtection="1">
      <alignment/>
      <protection/>
    </xf>
    <xf numFmtId="4" fontId="0" fillId="0" borderId="10" xfId="0" applyNumberFormat="1" applyBorder="1" applyAlignment="1">
      <alignment/>
    </xf>
    <xf numFmtId="164" fontId="0" fillId="34" borderId="10" xfId="61" applyFont="1" applyFill="1" applyBorder="1" applyAlignment="1" applyProtection="1">
      <alignment/>
      <protection/>
    </xf>
    <xf numFmtId="164" fontId="0" fillId="34" borderId="10" xfId="61" applyFont="1" applyFill="1" applyBorder="1" applyAlignment="1" applyProtection="1">
      <alignment horizontal="right"/>
      <protection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61" applyFont="1" applyFill="1" applyBorder="1" applyAlignment="1" applyProtection="1">
      <alignment horizontal="right"/>
      <protection/>
    </xf>
    <xf numFmtId="0" fontId="1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vertical="center"/>
    </xf>
    <xf numFmtId="164" fontId="3" fillId="33" borderId="10" xfId="61" applyFont="1" applyFill="1" applyBorder="1" applyAlignment="1" applyProtection="1">
      <alignment vertical="center"/>
      <protection/>
    </xf>
    <xf numFmtId="164" fontId="3" fillId="33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justify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justify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12">
      <selection activeCell="J134" sqref="J134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8.421875" style="0" customWidth="1"/>
    <col min="4" max="4" width="12.57421875" style="0" customWidth="1"/>
    <col min="5" max="5" width="44.421875" style="0" customWidth="1"/>
    <col min="6" max="6" width="6.00390625" style="0" customWidth="1"/>
    <col min="7" max="7" width="10.140625" style="0" customWidth="1"/>
    <col min="8" max="8" width="8.7109375" style="0" customWidth="1"/>
    <col min="9" max="9" width="12.00390625" style="0" customWidth="1"/>
    <col min="10" max="10" width="13.00390625" style="0" customWidth="1"/>
  </cols>
  <sheetData>
    <row r="1" spans="3:10" ht="20.25">
      <c r="C1" s="119" t="s">
        <v>0</v>
      </c>
      <c r="D1" s="119"/>
      <c r="E1" s="119"/>
      <c r="F1" s="119"/>
      <c r="G1" s="119"/>
      <c r="H1" s="119"/>
      <c r="I1" s="119"/>
      <c r="J1" s="119"/>
    </row>
    <row r="2" spans="3:10" ht="15">
      <c r="C2" s="120" t="s">
        <v>1</v>
      </c>
      <c r="D2" s="120"/>
      <c r="E2" s="120"/>
      <c r="F2" s="120"/>
      <c r="G2" s="120"/>
      <c r="H2" s="120"/>
      <c r="I2" s="120"/>
      <c r="J2" s="120"/>
    </row>
    <row r="3" spans="3:10" ht="15">
      <c r="C3" s="120"/>
      <c r="D3" s="120"/>
      <c r="E3" s="120"/>
      <c r="F3" s="120"/>
      <c r="G3" s="120"/>
      <c r="H3" s="120"/>
      <c r="I3" s="120"/>
      <c r="J3" s="120"/>
    </row>
    <row r="4" spans="2:10" ht="26.25" customHeight="1">
      <c r="B4" s="121" t="s">
        <v>203</v>
      </c>
      <c r="C4" s="121"/>
      <c r="D4" s="121"/>
      <c r="E4" s="121"/>
      <c r="F4" s="121"/>
      <c r="G4" s="121"/>
      <c r="H4" s="121"/>
      <c r="I4" s="121"/>
      <c r="J4" s="121"/>
    </row>
    <row r="5" spans="3:10" ht="15">
      <c r="C5" s="1"/>
      <c r="D5" s="1"/>
      <c r="E5" s="1"/>
      <c r="F5" s="1"/>
      <c r="G5" s="1"/>
      <c r="H5" s="1"/>
      <c r="I5" s="1"/>
      <c r="J5" s="1"/>
    </row>
    <row r="6" spans="2:10" ht="12.75">
      <c r="B6" s="122" t="s">
        <v>2</v>
      </c>
      <c r="C6" s="122"/>
      <c r="D6" s="122"/>
      <c r="E6" s="122"/>
      <c r="F6" s="122"/>
      <c r="G6" s="122"/>
      <c r="H6" s="122"/>
      <c r="I6" s="122"/>
      <c r="J6" s="122"/>
    </row>
    <row r="7" spans="3:10" ht="12.75">
      <c r="C7" s="2"/>
      <c r="D7" s="2"/>
      <c r="E7" s="2"/>
      <c r="F7" s="2"/>
      <c r="G7" s="2"/>
      <c r="H7" s="2"/>
      <c r="I7" s="2"/>
      <c r="J7" s="2"/>
    </row>
    <row r="8" spans="2:10" ht="12.75">
      <c r="B8" s="113" t="s">
        <v>3</v>
      </c>
      <c r="C8" s="113"/>
      <c r="D8" s="113"/>
      <c r="E8" s="113"/>
      <c r="F8" s="113"/>
      <c r="G8" s="113"/>
      <c r="H8" s="113"/>
      <c r="I8" s="113"/>
      <c r="J8" s="113"/>
    </row>
    <row r="9" spans="3:10" ht="12.75">
      <c r="C9" s="2"/>
      <c r="D9" s="2"/>
      <c r="E9" s="2"/>
      <c r="F9" s="2"/>
      <c r="G9" s="2"/>
      <c r="H9" s="2"/>
      <c r="I9" s="2"/>
      <c r="J9" s="2"/>
    </row>
    <row r="10" spans="3:10" ht="12.75">
      <c r="C10" s="114"/>
      <c r="D10" s="114"/>
      <c r="E10" s="114"/>
      <c r="F10" s="2"/>
      <c r="G10" s="2"/>
      <c r="H10" s="2"/>
      <c r="I10" s="2"/>
      <c r="J10" s="2"/>
    </row>
    <row r="11" spans="2:10" ht="12.75">
      <c r="B11" s="115" t="s">
        <v>4</v>
      </c>
      <c r="C11" s="115"/>
      <c r="D11" s="115"/>
      <c r="E11" s="115"/>
      <c r="F11" s="115"/>
      <c r="G11" s="115"/>
      <c r="H11" s="115"/>
      <c r="I11" s="115"/>
      <c r="J11" s="115"/>
    </row>
    <row r="12" spans="3:10" ht="12.75">
      <c r="C12" s="2"/>
      <c r="D12" s="2"/>
      <c r="E12" s="2"/>
      <c r="F12" s="2"/>
      <c r="G12" s="2"/>
      <c r="H12" s="2"/>
      <c r="I12" s="2"/>
      <c r="J12" s="2"/>
    </row>
    <row r="13" spans="2:10" ht="12.75">
      <c r="B13" s="17" t="s">
        <v>5</v>
      </c>
      <c r="C13" s="17" t="s">
        <v>6</v>
      </c>
      <c r="D13" s="17" t="s">
        <v>7</v>
      </c>
      <c r="E13" s="18" t="s">
        <v>8</v>
      </c>
      <c r="F13" s="17" t="s">
        <v>9</v>
      </c>
      <c r="G13" s="17" t="s">
        <v>10</v>
      </c>
      <c r="H13" s="17" t="s">
        <v>11</v>
      </c>
      <c r="I13" s="17" t="s">
        <v>12</v>
      </c>
      <c r="J13" s="17" t="s">
        <v>13</v>
      </c>
    </row>
    <row r="14" spans="2:10" ht="12.75">
      <c r="B14" s="19">
        <v>1</v>
      </c>
      <c r="C14" s="17"/>
      <c r="D14" s="17"/>
      <c r="E14" s="18" t="s">
        <v>14</v>
      </c>
      <c r="F14" s="17"/>
      <c r="G14" s="17"/>
      <c r="H14" s="17"/>
      <c r="I14" s="16"/>
      <c r="J14" s="20">
        <f>I18</f>
        <v>10315.1118</v>
      </c>
    </row>
    <row r="15" spans="2:10" ht="12.75">
      <c r="B15" s="21" t="s">
        <v>15</v>
      </c>
      <c r="C15" s="22">
        <v>10501</v>
      </c>
      <c r="D15" s="23" t="s">
        <v>16</v>
      </c>
      <c r="E15" s="77" t="s">
        <v>17</v>
      </c>
      <c r="F15" s="23" t="s">
        <v>18</v>
      </c>
      <c r="G15" s="22">
        <v>69.42</v>
      </c>
      <c r="H15" s="36">
        <v>10.84</v>
      </c>
      <c r="I15" s="24">
        <f>G15*H15</f>
        <v>752.5128</v>
      </c>
      <c r="J15" s="25"/>
    </row>
    <row r="16" spans="2:10" ht="24">
      <c r="B16" s="21" t="s">
        <v>19</v>
      </c>
      <c r="C16" s="22">
        <v>20305</v>
      </c>
      <c r="D16" s="23" t="s">
        <v>16</v>
      </c>
      <c r="E16" s="77" t="s">
        <v>20</v>
      </c>
      <c r="F16" s="23" t="s">
        <v>18</v>
      </c>
      <c r="G16" s="26">
        <v>8</v>
      </c>
      <c r="H16" s="36">
        <v>275.76</v>
      </c>
      <c r="I16" s="24">
        <f>G16*H16</f>
        <v>2206.08</v>
      </c>
      <c r="J16" s="25"/>
    </row>
    <row r="17" spans="2:10" ht="52.5" customHeight="1">
      <c r="B17" s="21" t="s">
        <v>21</v>
      </c>
      <c r="C17" s="22">
        <v>20702</v>
      </c>
      <c r="D17" s="23" t="s">
        <v>16</v>
      </c>
      <c r="E17" s="77" t="s">
        <v>22</v>
      </c>
      <c r="F17" s="23" t="s">
        <v>18</v>
      </c>
      <c r="G17" s="26">
        <v>10.9</v>
      </c>
      <c r="H17" s="36">
        <v>674.91</v>
      </c>
      <c r="I17" s="24">
        <f>G17*H17</f>
        <v>7356.519</v>
      </c>
      <c r="J17" s="25"/>
    </row>
    <row r="18" spans="2:10" ht="12.75">
      <c r="B18" s="22"/>
      <c r="C18" s="25"/>
      <c r="D18" s="25"/>
      <c r="E18" s="56" t="s">
        <v>23</v>
      </c>
      <c r="F18" s="25"/>
      <c r="G18" s="22"/>
      <c r="H18" s="25"/>
      <c r="I18" s="27">
        <f>I15+I16+I17</f>
        <v>10315.1118</v>
      </c>
      <c r="J18" s="28"/>
    </row>
    <row r="19" spans="2:10" ht="12.75">
      <c r="B19" s="22"/>
      <c r="C19" s="25"/>
      <c r="D19" s="25"/>
      <c r="E19" s="29"/>
      <c r="F19" s="25"/>
      <c r="G19" s="22"/>
      <c r="H19" s="25"/>
      <c r="I19" s="25"/>
      <c r="J19" s="25"/>
    </row>
    <row r="20" spans="2:10" ht="12.75">
      <c r="B20" s="18">
        <v>2</v>
      </c>
      <c r="C20" s="19"/>
      <c r="D20" s="16"/>
      <c r="E20" s="47" t="s">
        <v>24</v>
      </c>
      <c r="F20" s="19"/>
      <c r="G20" s="30"/>
      <c r="H20" s="30"/>
      <c r="I20" s="30"/>
      <c r="J20" s="31">
        <f>I23</f>
        <v>679.7415</v>
      </c>
    </row>
    <row r="21" spans="2:10" ht="24">
      <c r="B21" s="23" t="s">
        <v>25</v>
      </c>
      <c r="C21" s="45">
        <v>30101</v>
      </c>
      <c r="D21" s="23" t="s">
        <v>16</v>
      </c>
      <c r="E21" s="77" t="s">
        <v>26</v>
      </c>
      <c r="F21" s="32" t="s">
        <v>27</v>
      </c>
      <c r="G21" s="33">
        <v>9.15</v>
      </c>
      <c r="H21" s="36">
        <v>51.51</v>
      </c>
      <c r="I21" s="33">
        <f>G21*H21</f>
        <v>471.3165</v>
      </c>
      <c r="J21" s="34"/>
    </row>
    <row r="22" spans="2:10" ht="24">
      <c r="B22" s="23" t="s">
        <v>28</v>
      </c>
      <c r="C22" s="45">
        <v>30210</v>
      </c>
      <c r="D22" s="23" t="s">
        <v>16</v>
      </c>
      <c r="E22" s="77" t="s">
        <v>29</v>
      </c>
      <c r="F22" s="32" t="s">
        <v>27</v>
      </c>
      <c r="G22" s="35">
        <v>7.5</v>
      </c>
      <c r="H22" s="36">
        <v>27.79</v>
      </c>
      <c r="I22" s="33">
        <f>G22*H22</f>
        <v>208.42499999999998</v>
      </c>
      <c r="J22" s="34"/>
    </row>
    <row r="23" spans="2:10" ht="12.75">
      <c r="B23" s="23"/>
      <c r="C23" s="45"/>
      <c r="D23" s="36"/>
      <c r="E23" s="56" t="s">
        <v>23</v>
      </c>
      <c r="F23" s="32"/>
      <c r="G23" s="35"/>
      <c r="H23" s="36"/>
      <c r="I23" s="34">
        <f>I21+I22</f>
        <v>679.7415</v>
      </c>
      <c r="J23" s="34"/>
    </row>
    <row r="24" spans="2:10" ht="12.75">
      <c r="B24" s="37"/>
      <c r="C24" s="38"/>
      <c r="D24" s="39"/>
      <c r="E24" s="40"/>
      <c r="F24" s="32"/>
      <c r="G24" s="41"/>
      <c r="H24" s="33"/>
      <c r="I24" s="33"/>
      <c r="J24" s="34"/>
    </row>
    <row r="25" spans="2:10" ht="12.75">
      <c r="B25" s="18">
        <v>3</v>
      </c>
      <c r="C25" s="42"/>
      <c r="D25" s="43"/>
      <c r="E25" s="18" t="s">
        <v>30</v>
      </c>
      <c r="F25" s="19"/>
      <c r="G25" s="44"/>
      <c r="H25" s="30"/>
      <c r="I25" s="30"/>
      <c r="J25" s="31">
        <f>I31</f>
        <v>33618.415</v>
      </c>
    </row>
    <row r="26" spans="2:10" ht="48">
      <c r="B26" s="23" t="s">
        <v>31</v>
      </c>
      <c r="C26" s="45">
        <v>40206</v>
      </c>
      <c r="D26" s="23" t="s">
        <v>16</v>
      </c>
      <c r="E26" s="77" t="s">
        <v>32</v>
      </c>
      <c r="F26" s="23" t="s">
        <v>18</v>
      </c>
      <c r="G26" s="41">
        <v>118.4</v>
      </c>
      <c r="H26" s="36">
        <v>76.98</v>
      </c>
      <c r="I26" s="33">
        <f>G26*H26</f>
        <v>9114.432</v>
      </c>
      <c r="J26" s="34"/>
    </row>
    <row r="27" spans="2:10" ht="31.5" customHeight="1">
      <c r="B27" s="23" t="s">
        <v>33</v>
      </c>
      <c r="C27" s="45">
        <v>40233</v>
      </c>
      <c r="D27" s="23" t="s">
        <v>16</v>
      </c>
      <c r="E27" s="77" t="s">
        <v>34</v>
      </c>
      <c r="F27" s="32" t="s">
        <v>27</v>
      </c>
      <c r="G27" s="41">
        <v>7.9</v>
      </c>
      <c r="H27" s="36">
        <v>669.58</v>
      </c>
      <c r="I27" s="33">
        <f>G27*H27</f>
        <v>5289.682000000001</v>
      </c>
      <c r="J27" s="34"/>
    </row>
    <row r="28" spans="2:10" ht="24.75" customHeight="1">
      <c r="B28" s="23" t="s">
        <v>35</v>
      </c>
      <c r="C28" s="45">
        <v>40246</v>
      </c>
      <c r="D28" s="23" t="s">
        <v>16</v>
      </c>
      <c r="E28" s="77" t="s">
        <v>36</v>
      </c>
      <c r="F28" s="23" t="s">
        <v>37</v>
      </c>
      <c r="G28" s="41">
        <v>186</v>
      </c>
      <c r="H28" s="36">
        <v>13.56</v>
      </c>
      <c r="I28" s="33">
        <f>G28*H28</f>
        <v>2522.1600000000003</v>
      </c>
      <c r="J28" s="34"/>
    </row>
    <row r="29" spans="2:10" ht="24">
      <c r="B29" s="23" t="s">
        <v>38</v>
      </c>
      <c r="C29" s="45">
        <v>40243</v>
      </c>
      <c r="D29" s="23" t="s">
        <v>16</v>
      </c>
      <c r="E29" s="77" t="s">
        <v>39</v>
      </c>
      <c r="F29" s="23" t="s">
        <v>37</v>
      </c>
      <c r="G29" s="41">
        <v>645</v>
      </c>
      <c r="H29" s="36">
        <v>13.12</v>
      </c>
      <c r="I29" s="33">
        <f>G29*H29</f>
        <v>8462.4</v>
      </c>
      <c r="J29" s="34"/>
    </row>
    <row r="30" spans="2:10" ht="36" customHeight="1">
      <c r="B30" s="23" t="s">
        <v>40</v>
      </c>
      <c r="C30" s="45">
        <v>40601</v>
      </c>
      <c r="D30" s="23" t="s">
        <v>16</v>
      </c>
      <c r="E30" s="77" t="s">
        <v>41</v>
      </c>
      <c r="F30" s="23" t="s">
        <v>18</v>
      </c>
      <c r="G30" s="41">
        <v>69.42</v>
      </c>
      <c r="H30" s="36">
        <v>118.55</v>
      </c>
      <c r="I30" s="33">
        <f>G30*H30</f>
        <v>8229.741</v>
      </c>
      <c r="J30" s="34"/>
    </row>
    <row r="31" spans="2:10" ht="12.75">
      <c r="B31" s="37"/>
      <c r="C31" s="45"/>
      <c r="D31" s="39"/>
      <c r="E31" s="56" t="s">
        <v>23</v>
      </c>
      <c r="F31" s="23"/>
      <c r="G31" s="41"/>
      <c r="H31" s="36"/>
      <c r="I31" s="34">
        <f>I26+I27+I28+I29+I30</f>
        <v>33618.415</v>
      </c>
      <c r="J31" s="34"/>
    </row>
    <row r="32" spans="2:10" ht="12.75">
      <c r="B32" s="37"/>
      <c r="C32" s="38"/>
      <c r="D32" s="39"/>
      <c r="E32" s="46"/>
      <c r="F32" s="32"/>
      <c r="G32" s="41"/>
      <c r="H32" s="33"/>
      <c r="I32" s="33"/>
      <c r="J32" s="34"/>
    </row>
    <row r="33" spans="2:13" ht="12.75">
      <c r="B33" s="18">
        <v>4</v>
      </c>
      <c r="C33" s="42"/>
      <c r="D33" s="43"/>
      <c r="E33" s="47" t="s">
        <v>42</v>
      </c>
      <c r="F33" s="19"/>
      <c r="G33" s="44"/>
      <c r="H33" s="30"/>
      <c r="I33" s="30"/>
      <c r="J33" s="31">
        <f>I36</f>
        <v>10397.8475</v>
      </c>
      <c r="M33" s="4"/>
    </row>
    <row r="34" spans="2:13" ht="48">
      <c r="B34" s="23" t="s">
        <v>43</v>
      </c>
      <c r="C34" s="45">
        <v>50122</v>
      </c>
      <c r="D34" s="23" t="s">
        <v>16</v>
      </c>
      <c r="E34" s="77" t="s">
        <v>44</v>
      </c>
      <c r="F34" s="23" t="s">
        <v>18</v>
      </c>
      <c r="G34" s="41">
        <v>2.75</v>
      </c>
      <c r="H34" s="36">
        <v>183.01</v>
      </c>
      <c r="I34" s="33">
        <f>G34*H34</f>
        <v>503.2775</v>
      </c>
      <c r="J34" s="34"/>
      <c r="M34" s="4"/>
    </row>
    <row r="35" spans="2:13" ht="60">
      <c r="B35" s="23" t="s">
        <v>45</v>
      </c>
      <c r="C35" s="45">
        <v>50606</v>
      </c>
      <c r="D35" s="23" t="s">
        <v>16</v>
      </c>
      <c r="E35" s="77" t="s">
        <v>46</v>
      </c>
      <c r="F35" s="23" t="s">
        <v>18</v>
      </c>
      <c r="G35" s="41">
        <v>127</v>
      </c>
      <c r="H35" s="36">
        <v>77.91</v>
      </c>
      <c r="I35" s="33">
        <f>G35*H35</f>
        <v>9894.57</v>
      </c>
      <c r="J35" s="34"/>
      <c r="M35" s="4"/>
    </row>
    <row r="36" spans="2:13" ht="12.75">
      <c r="B36" s="37"/>
      <c r="C36" s="45"/>
      <c r="D36" s="39"/>
      <c r="E36" s="56" t="s">
        <v>23</v>
      </c>
      <c r="F36" s="23"/>
      <c r="G36" s="41"/>
      <c r="H36" s="36"/>
      <c r="I36" s="34">
        <f>I34+I35</f>
        <v>10397.8475</v>
      </c>
      <c r="J36" s="34"/>
      <c r="M36" s="4"/>
    </row>
    <row r="37" spans="2:13" ht="12.75">
      <c r="B37" s="37"/>
      <c r="C37" s="38"/>
      <c r="D37" s="39"/>
      <c r="E37" s="40"/>
      <c r="F37" s="32"/>
      <c r="G37" s="41"/>
      <c r="H37" s="33"/>
      <c r="I37" s="33"/>
      <c r="J37" s="34"/>
      <c r="M37" s="4"/>
    </row>
    <row r="38" spans="2:10" ht="12.75">
      <c r="B38" s="18">
        <v>5</v>
      </c>
      <c r="C38" s="42"/>
      <c r="D38" s="43"/>
      <c r="E38" s="47" t="s">
        <v>47</v>
      </c>
      <c r="F38" s="19"/>
      <c r="G38" s="44"/>
      <c r="H38" s="30"/>
      <c r="I38" s="30"/>
      <c r="J38" s="31">
        <f>I41</f>
        <v>3029.2000000000003</v>
      </c>
    </row>
    <row r="39" spans="2:10" ht="24">
      <c r="B39" s="23" t="s">
        <v>48</v>
      </c>
      <c r="C39" s="45">
        <v>60110</v>
      </c>
      <c r="D39" s="23" t="s">
        <v>16</v>
      </c>
      <c r="E39" s="77" t="s">
        <v>49</v>
      </c>
      <c r="F39" s="23" t="s">
        <v>50</v>
      </c>
      <c r="G39" s="41">
        <v>4</v>
      </c>
      <c r="H39" s="36">
        <v>82.58</v>
      </c>
      <c r="I39" s="33">
        <f>G39*H39</f>
        <v>330.32</v>
      </c>
      <c r="J39" s="34"/>
    </row>
    <row r="40" spans="2:10" ht="60">
      <c r="B40" s="23" t="s">
        <v>51</v>
      </c>
      <c r="C40" s="45">
        <v>62301</v>
      </c>
      <c r="D40" s="23" t="s">
        <v>16</v>
      </c>
      <c r="E40" s="77" t="s">
        <v>52</v>
      </c>
      <c r="F40" s="23" t="s">
        <v>53</v>
      </c>
      <c r="G40" s="41">
        <v>4</v>
      </c>
      <c r="H40" s="36">
        <v>674.72</v>
      </c>
      <c r="I40" s="33">
        <f>G40*H40</f>
        <v>2698.88</v>
      </c>
      <c r="J40" s="34"/>
    </row>
    <row r="41" spans="2:10" ht="12.75">
      <c r="B41" s="37"/>
      <c r="C41" s="45"/>
      <c r="D41" s="39"/>
      <c r="E41" s="56" t="s">
        <v>23</v>
      </c>
      <c r="F41" s="23"/>
      <c r="G41" s="41"/>
      <c r="H41" s="36"/>
      <c r="I41" s="34">
        <f>I39+I40</f>
        <v>3029.2000000000003</v>
      </c>
      <c r="J41" s="34"/>
    </row>
    <row r="42" spans="2:10" ht="12.75">
      <c r="B42" s="37"/>
      <c r="C42" s="45"/>
      <c r="D42" s="39"/>
      <c r="E42" s="40"/>
      <c r="F42" s="23"/>
      <c r="G42" s="41"/>
      <c r="H42" s="36"/>
      <c r="I42" s="33"/>
      <c r="J42" s="34"/>
    </row>
    <row r="43" spans="2:10" ht="12.75">
      <c r="B43" s="18">
        <v>6</v>
      </c>
      <c r="C43" s="42"/>
      <c r="D43" s="43"/>
      <c r="E43" s="47" t="s">
        <v>54</v>
      </c>
      <c r="F43" s="19"/>
      <c r="G43" s="44"/>
      <c r="H43" s="16"/>
      <c r="I43" s="30"/>
      <c r="J43" s="31">
        <f>I45</f>
        <v>4674.1464</v>
      </c>
    </row>
    <row r="44" spans="2:10" ht="24">
      <c r="B44" s="23" t="s">
        <v>55</v>
      </c>
      <c r="C44" s="45">
        <v>71107</v>
      </c>
      <c r="D44" s="23" t="s">
        <v>16</v>
      </c>
      <c r="E44" s="77" t="s">
        <v>56</v>
      </c>
      <c r="F44" s="23" t="s">
        <v>18</v>
      </c>
      <c r="G44" s="41">
        <v>5.04</v>
      </c>
      <c r="H44" s="36">
        <v>927.41</v>
      </c>
      <c r="I44" s="33">
        <f>G44*H44</f>
        <v>4674.1464</v>
      </c>
      <c r="J44" s="34"/>
    </row>
    <row r="45" spans="2:10" ht="12.75">
      <c r="B45" s="37"/>
      <c r="C45" s="45"/>
      <c r="D45" s="39"/>
      <c r="E45" s="56" t="s">
        <v>23</v>
      </c>
      <c r="F45" s="23"/>
      <c r="G45" s="41"/>
      <c r="H45" s="36"/>
      <c r="I45" s="34">
        <f>I44</f>
        <v>4674.1464</v>
      </c>
      <c r="J45" s="34"/>
    </row>
    <row r="46" spans="2:10" ht="12.75">
      <c r="B46" s="37"/>
      <c r="C46" s="45"/>
      <c r="D46" s="39"/>
      <c r="E46" s="40"/>
      <c r="F46" s="23"/>
      <c r="G46" s="41"/>
      <c r="H46" s="36"/>
      <c r="I46" s="33"/>
      <c r="J46" s="34"/>
    </row>
    <row r="47" spans="2:10" ht="12.75">
      <c r="B47" s="18">
        <v>7</v>
      </c>
      <c r="C47" s="42"/>
      <c r="D47" s="43"/>
      <c r="E47" s="47" t="s">
        <v>57</v>
      </c>
      <c r="F47" s="19"/>
      <c r="G47" s="44"/>
      <c r="H47" s="16"/>
      <c r="I47" s="30"/>
      <c r="J47" s="31">
        <f>I50</f>
        <v>5113.59</v>
      </c>
    </row>
    <row r="48" spans="2:10" ht="24">
      <c r="B48" s="23" t="s">
        <v>58</v>
      </c>
      <c r="C48" s="45">
        <v>110101</v>
      </c>
      <c r="D48" s="23" t="s">
        <v>16</v>
      </c>
      <c r="E48" s="77" t="s">
        <v>59</v>
      </c>
      <c r="F48" s="23" t="s">
        <v>18</v>
      </c>
      <c r="G48" s="41">
        <v>69</v>
      </c>
      <c r="H48" s="57">
        <v>12.9</v>
      </c>
      <c r="I48" s="33">
        <f>G48*H48</f>
        <v>890.1</v>
      </c>
      <c r="J48" s="34"/>
    </row>
    <row r="49" spans="2:10" ht="36">
      <c r="B49" s="23" t="s">
        <v>60</v>
      </c>
      <c r="C49" s="45">
        <v>110302</v>
      </c>
      <c r="D49" s="23" t="s">
        <v>16</v>
      </c>
      <c r="E49" s="77" t="s">
        <v>61</v>
      </c>
      <c r="F49" s="23" t="s">
        <v>18</v>
      </c>
      <c r="G49" s="41">
        <v>69</v>
      </c>
      <c r="H49" s="36">
        <v>61.21</v>
      </c>
      <c r="I49" s="33">
        <f>G49*H49</f>
        <v>4223.49</v>
      </c>
      <c r="J49" s="34"/>
    </row>
    <row r="50" spans="2:10" ht="12.75">
      <c r="B50" s="37"/>
      <c r="C50" s="45"/>
      <c r="D50" s="23"/>
      <c r="E50" s="56" t="s">
        <v>23</v>
      </c>
      <c r="F50" s="23"/>
      <c r="G50" s="41"/>
      <c r="H50" s="58"/>
      <c r="I50" s="34">
        <f>I48+I49</f>
        <v>5113.59</v>
      </c>
      <c r="J50" s="34"/>
    </row>
    <row r="51" spans="2:10" ht="12.75">
      <c r="B51" s="37"/>
      <c r="C51" s="45"/>
      <c r="D51" s="23"/>
      <c r="E51" s="40"/>
      <c r="F51" s="23"/>
      <c r="G51" s="41"/>
      <c r="H51" s="59"/>
      <c r="I51" s="33"/>
      <c r="J51" s="34"/>
    </row>
    <row r="52" spans="2:10" ht="12.75">
      <c r="B52" s="18">
        <v>8</v>
      </c>
      <c r="C52" s="42"/>
      <c r="D52" s="43"/>
      <c r="E52" s="47" t="s">
        <v>62</v>
      </c>
      <c r="F52" s="19"/>
      <c r="G52" s="44"/>
      <c r="H52" s="16"/>
      <c r="I52" s="30"/>
      <c r="J52" s="31">
        <f>I57</f>
        <v>30640.5</v>
      </c>
    </row>
    <row r="53" spans="2:10" ht="24">
      <c r="B53" s="23" t="s">
        <v>63</v>
      </c>
      <c r="C53" s="45">
        <v>120101</v>
      </c>
      <c r="D53" s="23" t="s">
        <v>16</v>
      </c>
      <c r="E53" s="77" t="s">
        <v>64</v>
      </c>
      <c r="F53" s="21" t="s">
        <v>65</v>
      </c>
      <c r="G53" s="41">
        <v>330</v>
      </c>
      <c r="H53" s="36">
        <v>6.73</v>
      </c>
      <c r="I53" s="33">
        <f>G53*H53</f>
        <v>2220.9</v>
      </c>
      <c r="J53" s="34"/>
    </row>
    <row r="54" spans="2:10" ht="48">
      <c r="B54" s="23" t="s">
        <v>66</v>
      </c>
      <c r="C54" s="60">
        <v>120201</v>
      </c>
      <c r="D54" s="23" t="s">
        <v>16</v>
      </c>
      <c r="E54" s="77" t="s">
        <v>67</v>
      </c>
      <c r="F54" s="21" t="s">
        <v>65</v>
      </c>
      <c r="G54" s="41">
        <v>127</v>
      </c>
      <c r="H54" s="36">
        <v>104.87</v>
      </c>
      <c r="I54" s="33">
        <f>G54*H54</f>
        <v>13318.49</v>
      </c>
      <c r="J54" s="34"/>
    </row>
    <row r="55" spans="2:10" ht="33.75" customHeight="1">
      <c r="B55" s="23" t="s">
        <v>68</v>
      </c>
      <c r="C55" s="45">
        <v>120301</v>
      </c>
      <c r="D55" s="23" t="s">
        <v>16</v>
      </c>
      <c r="E55" s="77" t="s">
        <v>69</v>
      </c>
      <c r="F55" s="21" t="s">
        <v>65</v>
      </c>
      <c r="G55" s="41">
        <v>127</v>
      </c>
      <c r="H55" s="57">
        <v>32</v>
      </c>
      <c r="I55" s="33">
        <f>G55*H55</f>
        <v>4064</v>
      </c>
      <c r="J55" s="34"/>
    </row>
    <row r="56" spans="2:10" ht="36">
      <c r="B56" s="23" t="s">
        <v>70</v>
      </c>
      <c r="C56" s="45">
        <v>120303</v>
      </c>
      <c r="D56" s="23" t="s">
        <v>16</v>
      </c>
      <c r="E56" s="77" t="s">
        <v>71</v>
      </c>
      <c r="F56" s="21" t="s">
        <v>65</v>
      </c>
      <c r="G56" s="41">
        <v>203</v>
      </c>
      <c r="H56" s="36">
        <v>54.37</v>
      </c>
      <c r="I56" s="33">
        <f>G56*H56</f>
        <v>11037.109999999999</v>
      </c>
      <c r="J56" s="34"/>
    </row>
    <row r="57" spans="2:10" ht="12.75">
      <c r="B57" s="37"/>
      <c r="C57" s="45"/>
      <c r="D57" s="39"/>
      <c r="E57" s="56" t="s">
        <v>23</v>
      </c>
      <c r="F57" s="21"/>
      <c r="G57" s="41"/>
      <c r="H57" s="36"/>
      <c r="I57" s="34">
        <f>I53+I54+I55+I56</f>
        <v>30640.5</v>
      </c>
      <c r="J57" s="34"/>
    </row>
    <row r="58" spans="2:10" ht="12.75">
      <c r="B58" s="37"/>
      <c r="C58" s="45"/>
      <c r="D58" s="39"/>
      <c r="E58" s="40"/>
      <c r="F58" s="21"/>
      <c r="G58" s="41"/>
      <c r="H58" s="36"/>
      <c r="I58" s="33"/>
      <c r="J58" s="34"/>
    </row>
    <row r="59" spans="2:10" ht="12.75">
      <c r="B59" s="18">
        <v>9</v>
      </c>
      <c r="C59" s="42"/>
      <c r="D59" s="43"/>
      <c r="E59" s="47" t="s">
        <v>72</v>
      </c>
      <c r="F59" s="19"/>
      <c r="G59" s="44"/>
      <c r="H59" s="16"/>
      <c r="I59" s="30"/>
      <c r="J59" s="31">
        <f>I63</f>
        <v>11578.8332</v>
      </c>
    </row>
    <row r="60" spans="2:10" ht="12.75" customHeight="1">
      <c r="B60" s="23" t="s">
        <v>73</v>
      </c>
      <c r="C60" s="23">
        <v>130112</v>
      </c>
      <c r="D60" s="23" t="s">
        <v>16</v>
      </c>
      <c r="E60" s="77" t="s">
        <v>74</v>
      </c>
      <c r="F60" s="21" t="s">
        <v>65</v>
      </c>
      <c r="G60" s="41">
        <v>69</v>
      </c>
      <c r="H60" s="36">
        <v>48.36</v>
      </c>
      <c r="I60" s="33">
        <f>G60*H60</f>
        <v>3336.84</v>
      </c>
      <c r="J60" s="34"/>
    </row>
    <row r="61" spans="2:10" ht="48">
      <c r="B61" s="23" t="s">
        <v>75</v>
      </c>
      <c r="C61" s="23">
        <v>130236</v>
      </c>
      <c r="D61" s="23" t="s">
        <v>16</v>
      </c>
      <c r="E61" s="77" t="s">
        <v>76</v>
      </c>
      <c r="F61" s="21" t="s">
        <v>65</v>
      </c>
      <c r="G61" s="41">
        <v>69</v>
      </c>
      <c r="H61" s="36">
        <v>81.06</v>
      </c>
      <c r="I61" s="33">
        <f>G61*H61</f>
        <v>5593.14</v>
      </c>
      <c r="J61" s="34"/>
    </row>
    <row r="62" spans="2:10" ht="36">
      <c r="B62" s="23" t="s">
        <v>77</v>
      </c>
      <c r="C62" s="23">
        <v>200209</v>
      </c>
      <c r="D62" s="23" t="s">
        <v>16</v>
      </c>
      <c r="E62" s="77" t="s">
        <v>78</v>
      </c>
      <c r="F62" s="21" t="s">
        <v>65</v>
      </c>
      <c r="G62" s="41">
        <v>17.57</v>
      </c>
      <c r="H62" s="36">
        <v>150.76</v>
      </c>
      <c r="I62" s="33">
        <f>G62*H62</f>
        <v>2648.8532</v>
      </c>
      <c r="J62" s="34"/>
    </row>
    <row r="63" spans="2:10" ht="12.75">
      <c r="B63" s="37"/>
      <c r="C63" s="45"/>
      <c r="D63" s="39"/>
      <c r="E63" s="56" t="s">
        <v>23</v>
      </c>
      <c r="F63" s="21"/>
      <c r="G63" s="41"/>
      <c r="H63" s="36"/>
      <c r="I63" s="34">
        <f>I60+I61+I62</f>
        <v>11578.8332</v>
      </c>
      <c r="J63" s="34"/>
    </row>
    <row r="64" spans="2:10" ht="12.75">
      <c r="B64" s="37"/>
      <c r="C64" s="45"/>
      <c r="D64" s="39"/>
      <c r="E64" s="40"/>
      <c r="F64" s="21"/>
      <c r="G64" s="41"/>
      <c r="H64" s="36"/>
      <c r="I64" s="33"/>
      <c r="J64" s="34"/>
    </row>
    <row r="65" spans="2:10" ht="12.75">
      <c r="B65" s="18">
        <v>10</v>
      </c>
      <c r="C65" s="42"/>
      <c r="D65" s="43"/>
      <c r="E65" s="47" t="s">
        <v>79</v>
      </c>
      <c r="F65" s="19"/>
      <c r="G65" s="44"/>
      <c r="H65" s="16"/>
      <c r="I65" s="30"/>
      <c r="J65" s="31">
        <f>I77</f>
        <v>11320.84</v>
      </c>
    </row>
    <row r="66" spans="2:10" ht="24">
      <c r="B66" s="23" t="s">
        <v>80</v>
      </c>
      <c r="C66" s="45">
        <v>140701</v>
      </c>
      <c r="D66" s="23" t="s">
        <v>16</v>
      </c>
      <c r="E66" s="77" t="s">
        <v>81</v>
      </c>
      <c r="F66" s="23" t="s">
        <v>82</v>
      </c>
      <c r="G66" s="41">
        <v>3</v>
      </c>
      <c r="H66" s="36">
        <v>94.88</v>
      </c>
      <c r="I66" s="33">
        <f aca="true" t="shared" si="0" ref="I66:I76">G66*H66</f>
        <v>284.64</v>
      </c>
      <c r="J66" s="34"/>
    </row>
    <row r="67" spans="2:10" ht="24">
      <c r="B67" s="23" t="s">
        <v>83</v>
      </c>
      <c r="C67" s="45">
        <v>140702</v>
      </c>
      <c r="D67" s="23" t="s">
        <v>16</v>
      </c>
      <c r="E67" s="77" t="s">
        <v>84</v>
      </c>
      <c r="F67" s="23" t="s">
        <v>82</v>
      </c>
      <c r="G67" s="41">
        <v>7</v>
      </c>
      <c r="H67" s="36">
        <v>209.54</v>
      </c>
      <c r="I67" s="33">
        <f t="shared" si="0"/>
        <v>1466.78</v>
      </c>
      <c r="J67" s="34"/>
    </row>
    <row r="68" spans="2:10" ht="12.75">
      <c r="B68" s="23" t="s">
        <v>85</v>
      </c>
      <c r="C68" s="45">
        <v>140705</v>
      </c>
      <c r="D68" s="23" t="s">
        <v>16</v>
      </c>
      <c r="E68" s="77" t="s">
        <v>86</v>
      </c>
      <c r="F68" s="23" t="s">
        <v>82</v>
      </c>
      <c r="G68" s="41">
        <v>3</v>
      </c>
      <c r="H68" s="36">
        <v>125.11</v>
      </c>
      <c r="I68" s="33">
        <f t="shared" si="0"/>
        <v>375.33</v>
      </c>
      <c r="J68" s="34"/>
    </row>
    <row r="69" spans="2:10" ht="24">
      <c r="B69" s="23" t="s">
        <v>87</v>
      </c>
      <c r="C69" s="45">
        <v>140706</v>
      </c>
      <c r="D69" s="23" t="s">
        <v>16</v>
      </c>
      <c r="E69" s="77" t="s">
        <v>88</v>
      </c>
      <c r="F69" s="23" t="s">
        <v>82</v>
      </c>
      <c r="G69" s="41">
        <v>3</v>
      </c>
      <c r="H69" s="36">
        <v>91.87</v>
      </c>
      <c r="I69" s="33">
        <f t="shared" si="0"/>
        <v>275.61</v>
      </c>
      <c r="J69" s="34"/>
    </row>
    <row r="70" spans="2:10" ht="24">
      <c r="B70" s="23" t="s">
        <v>89</v>
      </c>
      <c r="C70" s="45">
        <v>140708</v>
      </c>
      <c r="D70" s="23" t="s">
        <v>16</v>
      </c>
      <c r="E70" s="77" t="s">
        <v>90</v>
      </c>
      <c r="F70" s="23" t="s">
        <v>82</v>
      </c>
      <c r="G70" s="41">
        <v>3</v>
      </c>
      <c r="H70" s="61">
        <v>84.32</v>
      </c>
      <c r="I70" s="33">
        <f t="shared" si="0"/>
        <v>252.95999999999998</v>
      </c>
      <c r="J70" s="34"/>
    </row>
    <row r="71" spans="2:10" ht="60">
      <c r="B71" s="23" t="s">
        <v>91</v>
      </c>
      <c r="C71" s="45">
        <v>141101</v>
      </c>
      <c r="D71" s="23" t="s">
        <v>16</v>
      </c>
      <c r="E71" s="77" t="s">
        <v>92</v>
      </c>
      <c r="F71" s="23" t="s">
        <v>53</v>
      </c>
      <c r="G71" s="41">
        <v>2</v>
      </c>
      <c r="H71" s="36">
        <v>544.84</v>
      </c>
      <c r="I71" s="33">
        <f t="shared" si="0"/>
        <v>1089.68</v>
      </c>
      <c r="J71" s="34"/>
    </row>
    <row r="72" spans="2:10" ht="24">
      <c r="B72" s="23" t="s">
        <v>93</v>
      </c>
      <c r="C72" s="45">
        <v>141410</v>
      </c>
      <c r="D72" s="23" t="s">
        <v>16</v>
      </c>
      <c r="E72" s="77" t="s">
        <v>94</v>
      </c>
      <c r="F72" s="23" t="s">
        <v>50</v>
      </c>
      <c r="G72" s="41">
        <v>60</v>
      </c>
      <c r="H72" s="36">
        <v>22.91</v>
      </c>
      <c r="I72" s="33">
        <f t="shared" si="0"/>
        <v>1374.6</v>
      </c>
      <c r="J72" s="34"/>
    </row>
    <row r="73" spans="2:10" ht="24">
      <c r="B73" s="23" t="s">
        <v>95</v>
      </c>
      <c r="C73" s="45">
        <v>141412</v>
      </c>
      <c r="D73" s="23" t="s">
        <v>16</v>
      </c>
      <c r="E73" s="77" t="s">
        <v>96</v>
      </c>
      <c r="F73" s="23" t="s">
        <v>50</v>
      </c>
      <c r="G73" s="41">
        <v>18</v>
      </c>
      <c r="H73" s="57">
        <v>40.8</v>
      </c>
      <c r="I73" s="33">
        <f t="shared" si="0"/>
        <v>734.4</v>
      </c>
      <c r="J73" s="34"/>
    </row>
    <row r="74" spans="2:10" ht="24">
      <c r="B74" s="23" t="s">
        <v>97</v>
      </c>
      <c r="C74" s="45">
        <v>141906</v>
      </c>
      <c r="D74" s="23" t="s">
        <v>16</v>
      </c>
      <c r="E74" s="77" t="s">
        <v>98</v>
      </c>
      <c r="F74" s="23" t="s">
        <v>50</v>
      </c>
      <c r="G74" s="41">
        <v>12</v>
      </c>
      <c r="H74" s="36">
        <v>34.32</v>
      </c>
      <c r="I74" s="33">
        <f t="shared" si="0"/>
        <v>411.84000000000003</v>
      </c>
      <c r="J74" s="34"/>
    </row>
    <row r="75" spans="2:10" ht="24">
      <c r="B75" s="23" t="s">
        <v>99</v>
      </c>
      <c r="C75" s="45">
        <v>141909</v>
      </c>
      <c r="D75" s="23" t="s">
        <v>16</v>
      </c>
      <c r="E75" s="77" t="s">
        <v>100</v>
      </c>
      <c r="F75" s="23" t="s">
        <v>53</v>
      </c>
      <c r="G75" s="41">
        <v>36</v>
      </c>
      <c r="H75" s="36">
        <v>75.05</v>
      </c>
      <c r="I75" s="33">
        <f t="shared" si="0"/>
        <v>2701.7999999999997</v>
      </c>
      <c r="J75" s="34"/>
    </row>
    <row r="76" spans="2:10" ht="52.5" customHeight="1">
      <c r="B76" s="23" t="s">
        <v>101</v>
      </c>
      <c r="C76" s="45">
        <v>140102</v>
      </c>
      <c r="D76" s="23" t="s">
        <v>16</v>
      </c>
      <c r="E76" s="77" t="s">
        <v>102</v>
      </c>
      <c r="F76" s="23" t="s">
        <v>53</v>
      </c>
      <c r="G76" s="41">
        <v>1</v>
      </c>
      <c r="H76" s="57">
        <v>2353.2</v>
      </c>
      <c r="I76" s="33">
        <f t="shared" si="0"/>
        <v>2353.2</v>
      </c>
      <c r="J76" s="34"/>
    </row>
    <row r="77" spans="2:10" ht="12.75">
      <c r="B77" s="37"/>
      <c r="C77" s="45"/>
      <c r="D77" s="39"/>
      <c r="E77" s="56" t="s">
        <v>23</v>
      </c>
      <c r="F77" s="23"/>
      <c r="G77" s="41"/>
      <c r="H77" s="36"/>
      <c r="I77" s="34">
        <f>I66+I67+I68+I69+I70+I71+I72+I73+I74+I75+I76</f>
        <v>11320.84</v>
      </c>
      <c r="J77" s="34"/>
    </row>
    <row r="78" spans="2:10" ht="12.75">
      <c r="B78" s="37"/>
      <c r="C78" s="45"/>
      <c r="D78" s="39"/>
      <c r="E78" s="40"/>
      <c r="F78" s="23"/>
      <c r="G78" s="41"/>
      <c r="H78" s="36"/>
      <c r="I78" s="33"/>
      <c r="J78" s="34"/>
    </row>
    <row r="79" spans="2:10" ht="12.75">
      <c r="B79" s="18">
        <v>11</v>
      </c>
      <c r="C79" s="42"/>
      <c r="D79" s="43"/>
      <c r="E79" s="47" t="s">
        <v>103</v>
      </c>
      <c r="F79" s="19"/>
      <c r="G79" s="44"/>
      <c r="H79" s="30"/>
      <c r="I79" s="30"/>
      <c r="J79" s="31">
        <f>I88</f>
        <v>10109.669999999998</v>
      </c>
    </row>
    <row r="80" spans="2:10" ht="12.75">
      <c r="B80" s="23" t="s">
        <v>104</v>
      </c>
      <c r="C80" s="45">
        <v>150310</v>
      </c>
      <c r="D80" s="23" t="s">
        <v>16</v>
      </c>
      <c r="E80" s="77" t="s">
        <v>105</v>
      </c>
      <c r="F80" s="23" t="s">
        <v>53</v>
      </c>
      <c r="G80" s="41">
        <v>1</v>
      </c>
      <c r="H80" s="36">
        <v>91.98</v>
      </c>
      <c r="I80" s="33">
        <f aca="true" t="shared" si="1" ref="I80:I87">G80*H80</f>
        <v>91.98</v>
      </c>
      <c r="J80" s="34"/>
    </row>
    <row r="81" spans="2:10" ht="24">
      <c r="B81" s="23" t="s">
        <v>106</v>
      </c>
      <c r="C81" s="45">
        <v>151132</v>
      </c>
      <c r="D81" s="23" t="s">
        <v>16</v>
      </c>
      <c r="E81" s="77" t="s">
        <v>107</v>
      </c>
      <c r="F81" s="23" t="s">
        <v>50</v>
      </c>
      <c r="G81" s="41">
        <v>80</v>
      </c>
      <c r="H81" s="36">
        <v>9.19</v>
      </c>
      <c r="I81" s="33">
        <f t="shared" si="1"/>
        <v>735.1999999999999</v>
      </c>
      <c r="J81" s="34"/>
    </row>
    <row r="82" spans="2:10" ht="12.75">
      <c r="B82" s="23" t="s">
        <v>108</v>
      </c>
      <c r="C82" s="45">
        <v>151304</v>
      </c>
      <c r="D82" s="23" t="s">
        <v>16</v>
      </c>
      <c r="E82" s="77" t="s">
        <v>109</v>
      </c>
      <c r="F82" s="23" t="s">
        <v>53</v>
      </c>
      <c r="G82" s="41">
        <v>1</v>
      </c>
      <c r="H82" s="36">
        <v>20.59</v>
      </c>
      <c r="I82" s="33">
        <f t="shared" si="1"/>
        <v>20.59</v>
      </c>
      <c r="J82" s="34"/>
    </row>
    <row r="83" spans="2:10" ht="24">
      <c r="B83" s="23" t="s">
        <v>110</v>
      </c>
      <c r="C83" s="45">
        <v>151402</v>
      </c>
      <c r="D83" s="23" t="s">
        <v>16</v>
      </c>
      <c r="E83" s="77" t="s">
        <v>111</v>
      </c>
      <c r="F83" s="23" t="s">
        <v>50</v>
      </c>
      <c r="G83" s="41">
        <v>200</v>
      </c>
      <c r="H83" s="36">
        <v>7.12</v>
      </c>
      <c r="I83" s="33">
        <f t="shared" si="1"/>
        <v>1424</v>
      </c>
      <c r="J83" s="34"/>
    </row>
    <row r="84" spans="2:10" ht="24">
      <c r="B84" s="23" t="s">
        <v>112</v>
      </c>
      <c r="C84" s="45">
        <v>151405</v>
      </c>
      <c r="D84" s="23" t="s">
        <v>16</v>
      </c>
      <c r="E84" s="77" t="s">
        <v>113</v>
      </c>
      <c r="F84" s="23" t="s">
        <v>50</v>
      </c>
      <c r="G84" s="41">
        <v>100</v>
      </c>
      <c r="H84" s="36">
        <v>17.53</v>
      </c>
      <c r="I84" s="33">
        <f t="shared" si="1"/>
        <v>1753</v>
      </c>
      <c r="J84" s="34"/>
    </row>
    <row r="85" spans="2:10" ht="48">
      <c r="B85" s="23" t="s">
        <v>114</v>
      </c>
      <c r="C85" s="60">
        <v>151801</v>
      </c>
      <c r="D85" s="23" t="s">
        <v>16</v>
      </c>
      <c r="E85" s="77" t="s">
        <v>115</v>
      </c>
      <c r="F85" s="23" t="s">
        <v>53</v>
      </c>
      <c r="G85" s="41">
        <v>12</v>
      </c>
      <c r="H85" s="36">
        <v>214.33</v>
      </c>
      <c r="I85" s="33">
        <f t="shared" si="1"/>
        <v>2571.96</v>
      </c>
      <c r="J85" s="34"/>
    </row>
    <row r="86" spans="2:10" ht="48">
      <c r="B86" s="23" t="s">
        <v>116</v>
      </c>
      <c r="C86" s="45">
        <v>151803</v>
      </c>
      <c r="D86" s="23" t="s">
        <v>16</v>
      </c>
      <c r="E86" s="77" t="s">
        <v>117</v>
      </c>
      <c r="F86" s="23" t="s">
        <v>53</v>
      </c>
      <c r="G86" s="41">
        <v>6</v>
      </c>
      <c r="H86" s="36">
        <v>218.59</v>
      </c>
      <c r="I86" s="33">
        <f t="shared" si="1"/>
        <v>1311.54</v>
      </c>
      <c r="J86" s="34"/>
    </row>
    <row r="87" spans="2:10" ht="48">
      <c r="B87" s="23" t="s">
        <v>118</v>
      </c>
      <c r="C87" s="45">
        <v>151810</v>
      </c>
      <c r="D87" s="23" t="s">
        <v>16</v>
      </c>
      <c r="E87" s="77" t="s">
        <v>119</v>
      </c>
      <c r="F87" s="23" t="s">
        <v>53</v>
      </c>
      <c r="G87" s="41">
        <v>6</v>
      </c>
      <c r="H87" s="57">
        <v>366.9</v>
      </c>
      <c r="I87" s="33">
        <f t="shared" si="1"/>
        <v>2201.3999999999996</v>
      </c>
      <c r="J87" s="34"/>
    </row>
    <row r="88" spans="2:10" ht="12.75">
      <c r="B88" s="37"/>
      <c r="C88" s="45"/>
      <c r="D88" s="36"/>
      <c r="E88" s="56" t="s">
        <v>23</v>
      </c>
      <c r="F88" s="23"/>
      <c r="G88" s="41"/>
      <c r="H88" s="36"/>
      <c r="I88" s="33">
        <f>I80+I81+I82+I83+I84+I85+I86+I87</f>
        <v>10109.669999999998</v>
      </c>
      <c r="J88" s="34"/>
    </row>
    <row r="89" spans="2:10" ht="12.75">
      <c r="B89" s="37"/>
      <c r="C89" s="45"/>
      <c r="D89" s="36"/>
      <c r="E89" s="36"/>
      <c r="F89" s="23"/>
      <c r="G89" s="41"/>
      <c r="H89" s="36"/>
      <c r="I89" s="33"/>
      <c r="J89" s="34"/>
    </row>
    <row r="90" spans="2:10" ht="12.75">
      <c r="B90" s="18">
        <v>12</v>
      </c>
      <c r="C90" s="42"/>
      <c r="D90" s="16"/>
      <c r="E90" s="47" t="s">
        <v>120</v>
      </c>
      <c r="F90" s="19"/>
      <c r="G90" s="44"/>
      <c r="H90" s="16"/>
      <c r="I90" s="30"/>
      <c r="J90" s="31">
        <f>I98</f>
        <v>4726.64</v>
      </c>
    </row>
    <row r="91" spans="2:10" ht="36">
      <c r="B91" s="23" t="s">
        <v>121</v>
      </c>
      <c r="C91" s="45">
        <v>170116</v>
      </c>
      <c r="D91" s="23" t="s">
        <v>16</v>
      </c>
      <c r="E91" s="77" t="s">
        <v>122</v>
      </c>
      <c r="F91" s="23" t="s">
        <v>53</v>
      </c>
      <c r="G91" s="41">
        <v>3</v>
      </c>
      <c r="H91" s="36">
        <v>519.51</v>
      </c>
      <c r="I91" s="33">
        <f aca="true" t="shared" si="2" ref="I91:I97">G91*H91</f>
        <v>1558.53</v>
      </c>
      <c r="J91" s="34"/>
    </row>
    <row r="92" spans="2:10" ht="24">
      <c r="B92" s="23" t="s">
        <v>123</v>
      </c>
      <c r="C92" s="45">
        <v>170311</v>
      </c>
      <c r="D92" s="23" t="s">
        <v>16</v>
      </c>
      <c r="E92" s="77" t="s">
        <v>124</v>
      </c>
      <c r="F92" s="23" t="s">
        <v>53</v>
      </c>
      <c r="G92" s="41">
        <v>3</v>
      </c>
      <c r="H92" s="57">
        <v>48.7</v>
      </c>
      <c r="I92" s="33">
        <f t="shared" si="2"/>
        <v>146.10000000000002</v>
      </c>
      <c r="J92" s="34"/>
    </row>
    <row r="93" spans="2:10" ht="36">
      <c r="B93" s="23" t="s">
        <v>125</v>
      </c>
      <c r="C93" s="45">
        <v>170317</v>
      </c>
      <c r="D93" s="23" t="s">
        <v>16</v>
      </c>
      <c r="E93" s="77" t="s">
        <v>126</v>
      </c>
      <c r="F93" s="23" t="s">
        <v>53</v>
      </c>
      <c r="G93" s="41">
        <v>6</v>
      </c>
      <c r="H93" s="36">
        <v>113.52</v>
      </c>
      <c r="I93" s="33">
        <f t="shared" si="2"/>
        <v>681.12</v>
      </c>
      <c r="J93" s="34"/>
    </row>
    <row r="94" spans="2:10" ht="12.75">
      <c r="B94" s="23" t="s">
        <v>127</v>
      </c>
      <c r="C94" s="45">
        <v>170502</v>
      </c>
      <c r="D94" s="23" t="s">
        <v>16</v>
      </c>
      <c r="E94" s="77" t="s">
        <v>128</v>
      </c>
      <c r="F94" s="23" t="s">
        <v>53</v>
      </c>
      <c r="G94" s="41">
        <v>3</v>
      </c>
      <c r="H94" s="36">
        <v>202.07</v>
      </c>
      <c r="I94" s="33">
        <f t="shared" si="2"/>
        <v>606.21</v>
      </c>
      <c r="J94" s="34"/>
    </row>
    <row r="95" spans="2:10" ht="36">
      <c r="B95" s="23" t="s">
        <v>129</v>
      </c>
      <c r="C95" s="45">
        <v>170540</v>
      </c>
      <c r="D95" s="23" t="s">
        <v>16</v>
      </c>
      <c r="E95" s="77" t="s">
        <v>130</v>
      </c>
      <c r="F95" s="23" t="s">
        <v>53</v>
      </c>
      <c r="G95" s="41">
        <v>1</v>
      </c>
      <c r="H95" s="36">
        <v>881.45</v>
      </c>
      <c r="I95" s="33">
        <f t="shared" si="2"/>
        <v>881.45</v>
      </c>
      <c r="J95" s="34"/>
    </row>
    <row r="96" spans="2:10" ht="36">
      <c r="B96" s="23" t="s">
        <v>131</v>
      </c>
      <c r="C96" s="60">
        <v>170117</v>
      </c>
      <c r="D96" s="23" t="s">
        <v>16</v>
      </c>
      <c r="E96" s="77" t="s">
        <v>132</v>
      </c>
      <c r="F96" s="23" t="s">
        <v>53</v>
      </c>
      <c r="G96" s="41">
        <v>3</v>
      </c>
      <c r="H96" s="36">
        <v>224.77</v>
      </c>
      <c r="I96" s="33">
        <f t="shared" si="2"/>
        <v>674.3100000000001</v>
      </c>
      <c r="J96" s="34"/>
    </row>
    <row r="97" spans="2:10" ht="12.75">
      <c r="B97" s="23" t="s">
        <v>133</v>
      </c>
      <c r="C97" s="45">
        <v>142107</v>
      </c>
      <c r="D97" s="23" t="s">
        <v>16</v>
      </c>
      <c r="E97" s="77" t="s">
        <v>134</v>
      </c>
      <c r="F97" s="23" t="s">
        <v>53</v>
      </c>
      <c r="G97" s="41">
        <v>3</v>
      </c>
      <c r="H97" s="36">
        <v>59.64</v>
      </c>
      <c r="I97" s="33">
        <f t="shared" si="2"/>
        <v>178.92000000000002</v>
      </c>
      <c r="J97" s="34"/>
    </row>
    <row r="98" spans="2:10" ht="12.75">
      <c r="B98" s="37"/>
      <c r="C98" s="45"/>
      <c r="D98" s="36"/>
      <c r="E98" s="56" t="s">
        <v>23</v>
      </c>
      <c r="F98" s="23"/>
      <c r="G98" s="41"/>
      <c r="H98" s="36"/>
      <c r="I98" s="34">
        <f>I91+I92+I93+I94+I95+I96+I97</f>
        <v>4726.64</v>
      </c>
      <c r="J98" s="34"/>
    </row>
    <row r="99" spans="2:10" ht="12.75">
      <c r="B99" s="37"/>
      <c r="C99" s="45"/>
      <c r="D99" s="36"/>
      <c r="E99" s="40"/>
      <c r="F99" s="23"/>
      <c r="G99" s="41"/>
      <c r="H99" s="36"/>
      <c r="I99" s="33"/>
      <c r="J99" s="34"/>
    </row>
    <row r="100" spans="2:10" ht="12.75">
      <c r="B100" s="18">
        <v>13</v>
      </c>
      <c r="C100" s="42"/>
      <c r="D100" s="16"/>
      <c r="E100" s="47" t="s">
        <v>135</v>
      </c>
      <c r="F100" s="19"/>
      <c r="G100" s="44"/>
      <c r="H100" s="16"/>
      <c r="I100" s="30"/>
      <c r="J100" s="31">
        <f>I104</f>
        <v>1898.0400000000002</v>
      </c>
    </row>
    <row r="101" spans="2:10" ht="12.75">
      <c r="B101" s="23" t="s">
        <v>136</v>
      </c>
      <c r="C101" s="45">
        <v>180110</v>
      </c>
      <c r="D101" s="23" t="s">
        <v>16</v>
      </c>
      <c r="E101" s="77" t="s">
        <v>137</v>
      </c>
      <c r="F101" s="23" t="s">
        <v>53</v>
      </c>
      <c r="G101" s="41">
        <v>12</v>
      </c>
      <c r="H101" s="36">
        <v>114.62</v>
      </c>
      <c r="I101" s="33">
        <f>G101*H101</f>
        <v>1375.44</v>
      </c>
      <c r="J101" s="34"/>
    </row>
    <row r="102" spans="2:10" ht="12.75">
      <c r="B102" s="23" t="s">
        <v>138</v>
      </c>
      <c r="C102" s="45">
        <v>180202</v>
      </c>
      <c r="D102" s="23" t="s">
        <v>16</v>
      </c>
      <c r="E102" s="77" t="s">
        <v>139</v>
      </c>
      <c r="F102" s="23" t="s">
        <v>53</v>
      </c>
      <c r="G102" s="41">
        <v>6</v>
      </c>
      <c r="H102" s="36">
        <v>49.99</v>
      </c>
      <c r="I102" s="33">
        <f>G102*H102</f>
        <v>299.94</v>
      </c>
      <c r="J102" s="34"/>
    </row>
    <row r="103" spans="2:10" ht="24">
      <c r="B103" s="23" t="s">
        <v>140</v>
      </c>
      <c r="C103" s="45">
        <v>180204</v>
      </c>
      <c r="D103" s="23" t="s">
        <v>16</v>
      </c>
      <c r="E103" s="77" t="s">
        <v>141</v>
      </c>
      <c r="F103" s="23" t="s">
        <v>53</v>
      </c>
      <c r="G103" s="41">
        <v>6</v>
      </c>
      <c r="H103" s="36">
        <v>37.11</v>
      </c>
      <c r="I103" s="33">
        <f>G103*H103</f>
        <v>222.66</v>
      </c>
      <c r="J103" s="34"/>
    </row>
    <row r="104" spans="2:10" ht="12.75">
      <c r="B104" s="23"/>
      <c r="C104" s="45"/>
      <c r="D104" s="36"/>
      <c r="E104" s="56" t="s">
        <v>23</v>
      </c>
      <c r="F104" s="23"/>
      <c r="G104" s="41"/>
      <c r="H104" s="36"/>
      <c r="I104" s="34">
        <f>I101+I102+I103</f>
        <v>1898.0400000000002</v>
      </c>
      <c r="J104" s="34"/>
    </row>
    <row r="105" spans="2:10" ht="12.75">
      <c r="B105" s="37"/>
      <c r="C105" s="45"/>
      <c r="D105" s="36"/>
      <c r="E105" s="40"/>
      <c r="F105" s="23"/>
      <c r="G105" s="41"/>
      <c r="H105" s="36"/>
      <c r="I105" s="33"/>
      <c r="J105" s="34"/>
    </row>
    <row r="106" spans="2:10" ht="12.75">
      <c r="B106" s="18">
        <v>14</v>
      </c>
      <c r="C106" s="42"/>
      <c r="D106" s="43"/>
      <c r="E106" s="18" t="s">
        <v>142</v>
      </c>
      <c r="F106" s="19"/>
      <c r="G106" s="44"/>
      <c r="H106" s="30"/>
      <c r="I106" s="30"/>
      <c r="J106" s="31">
        <f>I110</f>
        <v>5820.483200000001</v>
      </c>
    </row>
    <row r="107" spans="2:10" ht="34.5" customHeight="1">
      <c r="B107" s="23" t="s">
        <v>143</v>
      </c>
      <c r="C107" s="45">
        <v>190115</v>
      </c>
      <c r="D107" s="23" t="s">
        <v>16</v>
      </c>
      <c r="E107" s="77" t="s">
        <v>144</v>
      </c>
      <c r="F107" s="21" t="s">
        <v>65</v>
      </c>
      <c r="G107" s="41">
        <v>272</v>
      </c>
      <c r="H107" s="57">
        <v>19.6</v>
      </c>
      <c r="I107" s="33">
        <f>G107*H107</f>
        <v>5331.200000000001</v>
      </c>
      <c r="J107" s="34"/>
    </row>
    <row r="108" spans="2:10" ht="36">
      <c r="B108" s="23" t="s">
        <v>145</v>
      </c>
      <c r="C108" s="45">
        <v>190302</v>
      </c>
      <c r="D108" s="23" t="s">
        <v>16</v>
      </c>
      <c r="E108" s="77" t="s">
        <v>146</v>
      </c>
      <c r="F108" s="21" t="s">
        <v>65</v>
      </c>
      <c r="G108" s="41">
        <v>10.08</v>
      </c>
      <c r="H108" s="36">
        <v>25.57</v>
      </c>
      <c r="I108" s="33">
        <f>G108*H108</f>
        <v>257.7456</v>
      </c>
      <c r="J108" s="34"/>
    </row>
    <row r="109" spans="2:10" ht="38.25" customHeight="1">
      <c r="B109" s="23" t="s">
        <v>147</v>
      </c>
      <c r="C109" s="60">
        <v>190417</v>
      </c>
      <c r="D109" s="23" t="s">
        <v>16</v>
      </c>
      <c r="E109" s="77" t="s">
        <v>148</v>
      </c>
      <c r="F109" s="21" t="s">
        <v>65</v>
      </c>
      <c r="G109" s="41">
        <v>10.08</v>
      </c>
      <c r="H109" s="36">
        <v>22.97</v>
      </c>
      <c r="I109" s="33">
        <f>G109*H109</f>
        <v>231.5376</v>
      </c>
      <c r="J109" s="34"/>
    </row>
    <row r="110" spans="2:10" ht="12.75">
      <c r="B110" s="23"/>
      <c r="C110" s="45"/>
      <c r="D110" s="36"/>
      <c r="E110" s="56" t="s">
        <v>23</v>
      </c>
      <c r="F110" s="21"/>
      <c r="G110" s="41"/>
      <c r="H110" s="36"/>
      <c r="I110" s="34">
        <f>I107+I108+I109</f>
        <v>5820.483200000001</v>
      </c>
      <c r="J110" s="34"/>
    </row>
    <row r="111" spans="2:10" ht="12.75">
      <c r="B111" s="23"/>
      <c r="C111" s="45"/>
      <c r="D111" s="36"/>
      <c r="E111" s="56"/>
      <c r="F111" s="21"/>
      <c r="G111" s="41"/>
      <c r="H111" s="36"/>
      <c r="I111" s="34"/>
      <c r="J111" s="34"/>
    </row>
    <row r="112" spans="2:10" ht="12.75">
      <c r="B112" s="48">
        <v>15</v>
      </c>
      <c r="C112" s="49"/>
      <c r="D112" s="49"/>
      <c r="E112" s="62" t="s">
        <v>149</v>
      </c>
      <c r="F112" s="49"/>
      <c r="G112" s="50"/>
      <c r="H112" s="49"/>
      <c r="I112" s="51"/>
      <c r="J112" s="51">
        <f>I115</f>
        <v>11945.279999999999</v>
      </c>
    </row>
    <row r="113" spans="2:10" ht="60">
      <c r="B113" s="23" t="s">
        <v>150</v>
      </c>
      <c r="C113" s="23">
        <v>90102</v>
      </c>
      <c r="D113" s="23" t="s">
        <v>16</v>
      </c>
      <c r="E113" s="77" t="s">
        <v>151</v>
      </c>
      <c r="F113" s="21" t="s">
        <v>65</v>
      </c>
      <c r="G113" s="41">
        <v>69</v>
      </c>
      <c r="H113" s="36">
        <v>113.03</v>
      </c>
      <c r="I113" s="33">
        <f>G113*H113</f>
        <v>7799.07</v>
      </c>
      <c r="J113" s="34"/>
    </row>
    <row r="114" spans="2:10" ht="24">
      <c r="B114" s="23" t="s">
        <v>152</v>
      </c>
      <c r="C114" s="23">
        <v>90202</v>
      </c>
      <c r="D114" s="23" t="s">
        <v>16</v>
      </c>
      <c r="E114" s="77" t="s">
        <v>153</v>
      </c>
      <c r="F114" s="21" t="s">
        <v>65</v>
      </c>
      <c r="G114" s="41">
        <v>69</v>
      </c>
      <c r="H114" s="36">
        <v>60.09</v>
      </c>
      <c r="I114" s="33">
        <f>G114*H114</f>
        <v>4146.21</v>
      </c>
      <c r="J114" s="34"/>
    </row>
    <row r="115" spans="2:10" ht="12.75">
      <c r="B115" s="23"/>
      <c r="C115" s="45"/>
      <c r="D115" s="36"/>
      <c r="E115" s="56" t="s">
        <v>23</v>
      </c>
      <c r="F115" s="21"/>
      <c r="G115" s="41"/>
      <c r="H115" s="36"/>
      <c r="I115" s="34">
        <f>I113+I114</f>
        <v>11945.279999999999</v>
      </c>
      <c r="J115" s="34"/>
    </row>
    <row r="116" spans="2:10" ht="12.75">
      <c r="B116" s="23"/>
      <c r="C116" s="45"/>
      <c r="D116" s="36"/>
      <c r="E116" s="56"/>
      <c r="F116" s="21"/>
      <c r="G116" s="41"/>
      <c r="H116" s="36"/>
      <c r="I116" s="33"/>
      <c r="J116" s="34"/>
    </row>
    <row r="117" spans="2:10" ht="12.75">
      <c r="B117" s="49"/>
      <c r="C117" s="63"/>
      <c r="D117" s="52"/>
      <c r="E117" s="64"/>
      <c r="F117" s="116" t="s">
        <v>154</v>
      </c>
      <c r="G117" s="116"/>
      <c r="H117" s="116"/>
      <c r="I117" s="116"/>
      <c r="J117" s="53">
        <f>J14+J20+J25+J33+J38+J43+J47+J52+J59+J65+J79+J90++J100+J106+J112</f>
        <v>155868.3386</v>
      </c>
    </row>
    <row r="118" spans="2:10" ht="12.75">
      <c r="B118" s="23"/>
      <c r="C118" s="45"/>
      <c r="D118" s="36"/>
      <c r="E118" s="56"/>
      <c r="F118" s="21"/>
      <c r="G118" s="41"/>
      <c r="H118" s="36"/>
      <c r="I118" s="33"/>
      <c r="J118" s="34"/>
    </row>
    <row r="119" spans="2:10" ht="12.75">
      <c r="B119" s="48">
        <v>16</v>
      </c>
      <c r="C119" s="63"/>
      <c r="D119" s="52"/>
      <c r="E119" s="62" t="s">
        <v>155</v>
      </c>
      <c r="F119" s="49"/>
      <c r="G119" s="54"/>
      <c r="H119" s="52"/>
      <c r="I119" s="55"/>
      <c r="J119" s="53">
        <f>I121</f>
        <v>38967.08465</v>
      </c>
    </row>
    <row r="120" spans="2:10" ht="12.75">
      <c r="B120" s="23" t="s">
        <v>156</v>
      </c>
      <c r="C120" s="117" t="s">
        <v>157</v>
      </c>
      <c r="D120" s="117"/>
      <c r="E120" s="66" t="s">
        <v>158</v>
      </c>
      <c r="F120" s="21" t="s">
        <v>159</v>
      </c>
      <c r="G120" s="41">
        <f>J117</f>
        <v>155868.3386</v>
      </c>
      <c r="H120" s="36">
        <v>0.25</v>
      </c>
      <c r="I120" s="33">
        <f>G120*H120</f>
        <v>38967.08465</v>
      </c>
      <c r="J120" s="34"/>
    </row>
    <row r="121" spans="2:10" ht="12.75">
      <c r="B121" s="23"/>
      <c r="C121" s="65"/>
      <c r="D121" s="36"/>
      <c r="E121" s="56" t="s">
        <v>23</v>
      </c>
      <c r="F121" s="21"/>
      <c r="G121" s="41"/>
      <c r="H121" s="36"/>
      <c r="I121" s="34">
        <f>I120</f>
        <v>38967.08465</v>
      </c>
      <c r="J121" s="34"/>
    </row>
    <row r="122" spans="2:10" ht="12.75">
      <c r="B122" s="23"/>
      <c r="C122" s="65"/>
      <c r="D122" s="36"/>
      <c r="E122" s="56"/>
      <c r="F122" s="21"/>
      <c r="G122" s="41"/>
      <c r="H122" s="36"/>
      <c r="I122" s="33"/>
      <c r="J122" s="34"/>
    </row>
    <row r="123" spans="1:10" ht="12.75">
      <c r="A123" s="5"/>
      <c r="B123" s="45"/>
      <c r="C123" s="45"/>
      <c r="D123" s="45"/>
      <c r="E123" s="36"/>
      <c r="F123" s="67"/>
      <c r="G123" s="118" t="s">
        <v>160</v>
      </c>
      <c r="H123" s="118"/>
      <c r="I123" s="118"/>
      <c r="J123" s="34">
        <f>J117+J119</f>
        <v>194835.42325</v>
      </c>
    </row>
    <row r="124" spans="1:10" ht="12.75">
      <c r="A124" s="5"/>
      <c r="B124" s="138"/>
      <c r="C124" s="138"/>
      <c r="D124" s="138"/>
      <c r="E124" s="73"/>
      <c r="F124" s="70"/>
      <c r="G124" s="71"/>
      <c r="H124" s="71"/>
      <c r="I124" s="71"/>
      <c r="J124" s="72"/>
    </row>
    <row r="125" spans="1:10" ht="12.75">
      <c r="A125" s="5"/>
      <c r="B125" s="138"/>
      <c r="C125" s="138"/>
      <c r="D125" s="138"/>
      <c r="E125" s="73"/>
      <c r="F125" s="70"/>
      <c r="G125" s="71"/>
      <c r="H125" s="71"/>
      <c r="I125" s="71"/>
      <c r="J125" s="72"/>
    </row>
    <row r="126" spans="1:10" ht="12.75">
      <c r="A126" s="5"/>
      <c r="B126" s="138"/>
      <c r="C126" s="138"/>
      <c r="D126" s="138"/>
      <c r="E126" s="73"/>
      <c r="F126" s="70"/>
      <c r="G126" s="71"/>
      <c r="H126" s="71"/>
      <c r="I126" s="71"/>
      <c r="J126" s="72"/>
    </row>
    <row r="127" spans="1:10" ht="12.75">
      <c r="A127" s="5"/>
      <c r="B127" s="68"/>
      <c r="C127" s="68"/>
      <c r="D127" s="68"/>
      <c r="E127" s="69"/>
      <c r="F127" s="70"/>
      <c r="G127" s="71"/>
      <c r="H127" s="71"/>
      <c r="I127" s="71"/>
      <c r="J127" s="72"/>
    </row>
    <row r="128" spans="2:10" ht="11.25" customHeight="1">
      <c r="B128" s="73"/>
      <c r="C128" s="74"/>
      <c r="D128" s="74"/>
      <c r="E128" s="75" t="s">
        <v>161</v>
      </c>
      <c r="F128" s="74"/>
      <c r="G128" s="74"/>
      <c r="H128" s="74"/>
      <c r="I128" s="74"/>
      <c r="J128" s="74"/>
    </row>
    <row r="129" spans="2:10" ht="12.75">
      <c r="B129" s="74"/>
      <c r="C129" s="74"/>
      <c r="D129" s="74"/>
      <c r="E129" s="76" t="s">
        <v>162</v>
      </c>
      <c r="F129" s="74"/>
      <c r="G129" s="74"/>
      <c r="H129" s="74"/>
      <c r="I129" s="74"/>
      <c r="J129" s="74"/>
    </row>
    <row r="130" spans="5:7" ht="54.75" customHeight="1">
      <c r="E130" s="7"/>
      <c r="G130" s="6"/>
    </row>
    <row r="131" ht="12.75">
      <c r="E131" s="8"/>
    </row>
    <row r="142" ht="12.75">
      <c r="G142" s="6"/>
    </row>
  </sheetData>
  <sheetProtection selectLockedCells="1" selectUnlockedCells="1"/>
  <mergeCells count="11">
    <mergeCell ref="C1:J1"/>
    <mergeCell ref="C2:J2"/>
    <mergeCell ref="C3:J3"/>
    <mergeCell ref="B4:J4"/>
    <mergeCell ref="B6:J6"/>
    <mergeCell ref="B8:J8"/>
    <mergeCell ref="C10:E10"/>
    <mergeCell ref="B11:J11"/>
    <mergeCell ref="F117:I117"/>
    <mergeCell ref="C120:D120"/>
    <mergeCell ref="G123:I123"/>
  </mergeCells>
  <printOptions horizontalCentered="1"/>
  <pageMargins left="0.7874015748031497" right="0.2362204724409449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U33" sqref="U33"/>
    </sheetView>
  </sheetViews>
  <sheetFormatPr defaultColWidth="9.140625" defaultRowHeight="12.75"/>
  <cols>
    <col min="1" max="1" width="11.421875" style="0" customWidth="1"/>
    <col min="2" max="2" width="8.00390625" style="0" customWidth="1"/>
    <col min="3" max="3" width="35.57421875" style="0" customWidth="1"/>
    <col min="4" max="4" width="12.57421875" style="0" customWidth="1"/>
    <col min="5" max="5" width="9.57421875" style="0" customWidth="1"/>
    <col min="6" max="6" width="7.7109375" style="0" customWidth="1"/>
    <col min="7" max="7" width="8.140625" style="0" customWidth="1"/>
    <col min="8" max="8" width="7.7109375" style="0" customWidth="1"/>
    <col min="9" max="9" width="8.00390625" style="0" hidden="1" customWidth="1"/>
    <col min="10" max="10" width="6.57421875" style="0" hidden="1" customWidth="1"/>
    <col min="11" max="11" width="4.140625" style="0" hidden="1" customWidth="1"/>
    <col min="12" max="12" width="1.421875" style="0" hidden="1" customWidth="1"/>
    <col min="13" max="15" width="7.7109375" style="0" hidden="1" customWidth="1"/>
  </cols>
  <sheetData>
    <row r="1" spans="2:17" ht="18"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2:17" ht="12.75">
      <c r="B2" s="126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2:6" ht="12.75">
      <c r="B3" s="3"/>
      <c r="C3" s="3"/>
      <c r="D3" s="3"/>
      <c r="E3" s="3"/>
      <c r="F3" s="3"/>
    </row>
    <row r="4" spans="2:17" ht="33" customHeight="1">
      <c r="B4" s="124" t="s">
        <v>203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2:6" ht="12.75">
      <c r="B5" s="3"/>
      <c r="C5" s="3" t="s">
        <v>163</v>
      </c>
      <c r="D5" s="3"/>
      <c r="E5" s="3"/>
      <c r="F5" s="3"/>
    </row>
    <row r="6" spans="2:17" ht="12.75">
      <c r="B6" s="125" t="s">
        <v>164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2:15" ht="12.75">
      <c r="B7" s="3"/>
      <c r="C7" s="3"/>
      <c r="D7" s="3"/>
      <c r="E7" s="3"/>
      <c r="F7" s="3"/>
      <c r="I7" s="5"/>
      <c r="J7" s="5"/>
      <c r="K7" s="5"/>
      <c r="L7" s="5"/>
      <c r="M7" s="5"/>
      <c r="N7" s="5"/>
      <c r="O7" s="5"/>
    </row>
    <row r="8" spans="2:17" ht="12.75">
      <c r="B8" s="78" t="s">
        <v>5</v>
      </c>
      <c r="C8" s="78" t="s">
        <v>8</v>
      </c>
      <c r="D8" s="78" t="s">
        <v>165</v>
      </c>
      <c r="E8" s="78" t="s">
        <v>166</v>
      </c>
      <c r="F8" s="78" t="s">
        <v>167</v>
      </c>
      <c r="G8" s="78" t="s">
        <v>168</v>
      </c>
      <c r="H8" s="78" t="s">
        <v>169</v>
      </c>
      <c r="I8" s="79"/>
      <c r="J8" s="79"/>
      <c r="K8" s="79"/>
      <c r="L8" s="79"/>
      <c r="M8" s="128"/>
      <c r="N8" s="128"/>
      <c r="O8" s="128"/>
      <c r="P8" s="78" t="s">
        <v>170</v>
      </c>
      <c r="Q8" s="78" t="s">
        <v>171</v>
      </c>
    </row>
    <row r="9" spans="2:17" ht="14.25">
      <c r="B9" s="81">
        <v>1</v>
      </c>
      <c r="C9" s="82" t="s">
        <v>14</v>
      </c>
      <c r="D9" s="83">
        <v>10315.11</v>
      </c>
      <c r="E9" s="84">
        <f>D9/D27*100</f>
        <v>5.294268362497948</v>
      </c>
      <c r="F9" s="85">
        <f>E9</f>
        <v>5.294268362497948</v>
      </c>
      <c r="G9" s="80"/>
      <c r="H9" s="80"/>
      <c r="I9" s="86"/>
      <c r="J9" s="86"/>
      <c r="K9" s="86"/>
      <c r="L9" s="86"/>
      <c r="M9" s="128"/>
      <c r="N9" s="128"/>
      <c r="O9" s="128"/>
      <c r="P9" s="87"/>
      <c r="Q9" s="87"/>
    </row>
    <row r="10" spans="2:17" ht="14.25">
      <c r="B10" s="81">
        <v>2</v>
      </c>
      <c r="C10" s="82" t="s">
        <v>24</v>
      </c>
      <c r="D10" s="83">
        <v>679.74</v>
      </c>
      <c r="E10" s="84">
        <f>D10/D27*100</f>
        <v>0.34887906931912066</v>
      </c>
      <c r="F10" s="85">
        <f>E10</f>
        <v>0.34887906931912066</v>
      </c>
      <c r="G10" s="80"/>
      <c r="H10" s="80"/>
      <c r="I10" s="86"/>
      <c r="J10" s="86"/>
      <c r="K10" s="86"/>
      <c r="L10" s="86"/>
      <c r="M10" s="128"/>
      <c r="N10" s="128"/>
      <c r="O10" s="128"/>
      <c r="P10" s="87"/>
      <c r="Q10" s="87"/>
    </row>
    <row r="11" spans="2:17" ht="12.75">
      <c r="B11" s="88">
        <v>3</v>
      </c>
      <c r="C11" s="89" t="s">
        <v>30</v>
      </c>
      <c r="D11" s="90">
        <v>33618.42</v>
      </c>
      <c r="E11" s="91">
        <f>D11/D27*100</f>
        <v>17.254778417599834</v>
      </c>
      <c r="F11" s="91">
        <v>8.36</v>
      </c>
      <c r="G11" s="92">
        <f>E11-F11</f>
        <v>8.894778417599834</v>
      </c>
      <c r="H11" s="93"/>
      <c r="I11" s="86"/>
      <c r="J11" s="86"/>
      <c r="K11" s="86"/>
      <c r="L11" s="86"/>
      <c r="M11" s="128"/>
      <c r="N11" s="128"/>
      <c r="O11" s="128"/>
      <c r="P11" s="87"/>
      <c r="Q11" s="87"/>
    </row>
    <row r="12" spans="2:17" ht="12.75">
      <c r="B12" s="88">
        <v>4</v>
      </c>
      <c r="C12" s="89" t="s">
        <v>172</v>
      </c>
      <c r="D12" s="90">
        <v>10397.85</v>
      </c>
      <c r="E12" s="91">
        <f>D12/D27*100</f>
        <v>5.3367349735484435</v>
      </c>
      <c r="F12" s="91">
        <v>2</v>
      </c>
      <c r="G12" s="94">
        <f>E12-F12</f>
        <v>3.3367349735484435</v>
      </c>
      <c r="H12" s="95"/>
      <c r="I12" s="86"/>
      <c r="J12" s="86"/>
      <c r="K12" s="86"/>
      <c r="L12" s="86"/>
      <c r="M12" s="128"/>
      <c r="N12" s="128"/>
      <c r="O12" s="128"/>
      <c r="P12" s="87"/>
      <c r="Q12" s="87"/>
    </row>
    <row r="13" spans="2:17" ht="14.25">
      <c r="B13" s="81">
        <v>5</v>
      </c>
      <c r="C13" s="82" t="s">
        <v>173</v>
      </c>
      <c r="D13" s="96">
        <v>3029.2</v>
      </c>
      <c r="E13" s="97">
        <f>D13/D27*100</f>
        <v>1.554748104836379</v>
      </c>
      <c r="F13" s="80"/>
      <c r="G13" s="85"/>
      <c r="H13" s="85">
        <v>1</v>
      </c>
      <c r="I13" s="86"/>
      <c r="J13" s="86"/>
      <c r="K13" s="86"/>
      <c r="L13" s="86"/>
      <c r="M13" s="128"/>
      <c r="N13" s="128"/>
      <c r="O13" s="128"/>
      <c r="P13" s="98">
        <f>E13-H13</f>
        <v>0.5547481048363789</v>
      </c>
      <c r="Q13" s="87"/>
    </row>
    <row r="14" spans="2:17" ht="14.25">
      <c r="B14" s="81">
        <v>6</v>
      </c>
      <c r="C14" s="89" t="s">
        <v>174</v>
      </c>
      <c r="D14" s="99">
        <v>4674.15</v>
      </c>
      <c r="E14" s="99">
        <f>D14/D27*100</f>
        <v>2.3990247769117126</v>
      </c>
      <c r="F14" s="99"/>
      <c r="G14" s="99"/>
      <c r="H14" s="100"/>
      <c r="I14" s="86"/>
      <c r="J14" s="86"/>
      <c r="K14" s="86"/>
      <c r="L14" s="86"/>
      <c r="M14" s="128"/>
      <c r="N14" s="128"/>
      <c r="O14" s="128"/>
      <c r="P14" s="101">
        <f>E14</f>
        <v>2.3990247769117126</v>
      </c>
      <c r="Q14" s="87"/>
    </row>
    <row r="15" spans="2:17" ht="14.25">
      <c r="B15" s="81">
        <v>7</v>
      </c>
      <c r="C15" s="89" t="s">
        <v>57</v>
      </c>
      <c r="D15" s="99">
        <v>5113.59</v>
      </c>
      <c r="E15" s="99">
        <f>D15/D27*100</f>
        <v>2.6245689823749703</v>
      </c>
      <c r="F15" s="99"/>
      <c r="G15" s="99"/>
      <c r="H15" s="100"/>
      <c r="I15" s="86"/>
      <c r="J15" s="86"/>
      <c r="K15" s="86"/>
      <c r="L15" s="86"/>
      <c r="M15" s="128"/>
      <c r="N15" s="128"/>
      <c r="O15" s="128"/>
      <c r="P15" s="101">
        <f>E15</f>
        <v>2.6245689823749703</v>
      </c>
      <c r="Q15" s="87"/>
    </row>
    <row r="16" spans="2:17" ht="14.25">
      <c r="B16" s="81">
        <v>8</v>
      </c>
      <c r="C16" s="89" t="s">
        <v>62</v>
      </c>
      <c r="D16" s="99">
        <v>30640.5</v>
      </c>
      <c r="E16" s="99">
        <f>D16/D27*100</f>
        <v>15.726349962445225</v>
      </c>
      <c r="F16" s="99"/>
      <c r="G16" s="99">
        <v>3.77</v>
      </c>
      <c r="H16" s="100">
        <f>E16-G16</f>
        <v>11.956349962445225</v>
      </c>
      <c r="I16" s="86"/>
      <c r="J16" s="86"/>
      <c r="K16" s="86"/>
      <c r="L16" s="86"/>
      <c r="M16" s="128"/>
      <c r="N16" s="128"/>
      <c r="O16" s="128"/>
      <c r="P16" s="87"/>
      <c r="Q16" s="87"/>
    </row>
    <row r="17" spans="2:17" ht="14.25">
      <c r="B17" s="81">
        <v>9</v>
      </c>
      <c r="C17" s="89" t="s">
        <v>72</v>
      </c>
      <c r="D17" s="99">
        <v>11578.83</v>
      </c>
      <c r="E17" s="99">
        <f>D17/D27*100</f>
        <v>5.942877326925462</v>
      </c>
      <c r="F17" s="99"/>
      <c r="G17" s="100"/>
      <c r="H17" s="100">
        <v>2</v>
      </c>
      <c r="I17" s="86"/>
      <c r="J17" s="86"/>
      <c r="K17" s="86"/>
      <c r="L17" s="86"/>
      <c r="M17" s="128"/>
      <c r="N17" s="128"/>
      <c r="O17" s="128"/>
      <c r="P17" s="98">
        <f>E17-H17</f>
        <v>3.942877326925462</v>
      </c>
      <c r="Q17" s="87"/>
    </row>
    <row r="18" spans="2:17" ht="12.75">
      <c r="B18" s="88">
        <v>10</v>
      </c>
      <c r="C18" s="89" t="s">
        <v>175</v>
      </c>
      <c r="D18" s="91">
        <v>11320.84</v>
      </c>
      <c r="E18" s="91">
        <f>D18/D27*100</f>
        <v>5.810463005135307</v>
      </c>
      <c r="F18" s="93"/>
      <c r="G18" s="102"/>
      <c r="H18" s="103"/>
      <c r="I18" s="86"/>
      <c r="J18" s="86"/>
      <c r="K18" s="86"/>
      <c r="L18" s="86"/>
      <c r="M18" s="128"/>
      <c r="N18" s="128"/>
      <c r="O18" s="128"/>
      <c r="P18" s="101">
        <f>E18</f>
        <v>5.810463005135307</v>
      </c>
      <c r="Q18" s="87"/>
    </row>
    <row r="19" spans="2:17" ht="12.75">
      <c r="B19" s="88">
        <v>11</v>
      </c>
      <c r="C19" s="89" t="s">
        <v>103</v>
      </c>
      <c r="D19" s="91">
        <v>10109.67</v>
      </c>
      <c r="E19" s="91">
        <f>D19/D27*100</f>
        <v>5.188825522587217</v>
      </c>
      <c r="F19" s="104"/>
      <c r="G19" s="102"/>
      <c r="H19" s="105"/>
      <c r="I19" s="86"/>
      <c r="J19" s="86"/>
      <c r="K19" s="86"/>
      <c r="L19" s="86"/>
      <c r="M19" s="128"/>
      <c r="N19" s="128"/>
      <c r="O19" s="128"/>
      <c r="P19" s="98">
        <v>0.67</v>
      </c>
      <c r="Q19" s="98">
        <f>E19-P19</f>
        <v>4.518825522587217</v>
      </c>
    </row>
    <row r="20" spans="1:17" ht="12.75">
      <c r="A20" s="9"/>
      <c r="B20" s="88">
        <v>12</v>
      </c>
      <c r="C20" s="89" t="s">
        <v>176</v>
      </c>
      <c r="D20" s="91">
        <v>4726.64</v>
      </c>
      <c r="E20" s="91">
        <f>D20/D27*100</f>
        <v>2.425965463569201</v>
      </c>
      <c r="F20" s="104"/>
      <c r="G20" s="102"/>
      <c r="H20" s="105"/>
      <c r="I20" s="86"/>
      <c r="J20" s="86"/>
      <c r="K20" s="86"/>
      <c r="L20" s="86"/>
      <c r="M20" s="128"/>
      <c r="N20" s="128"/>
      <c r="O20" s="128"/>
      <c r="P20" s="87"/>
      <c r="Q20" s="101">
        <f>E20</f>
        <v>2.425965463569201</v>
      </c>
    </row>
    <row r="21" spans="2:17" ht="12.75">
      <c r="B21" s="88">
        <v>13</v>
      </c>
      <c r="C21" s="89" t="s">
        <v>135</v>
      </c>
      <c r="D21" s="91">
        <v>1898.04</v>
      </c>
      <c r="E21" s="91">
        <f>D21/D27*100</f>
        <v>0.974176050740671</v>
      </c>
      <c r="F21" s="93"/>
      <c r="G21" s="104"/>
      <c r="H21" s="95"/>
      <c r="I21" s="86"/>
      <c r="J21" s="86"/>
      <c r="K21" s="86"/>
      <c r="L21" s="86"/>
      <c r="M21" s="128"/>
      <c r="N21" s="128"/>
      <c r="O21" s="128"/>
      <c r="P21" s="87"/>
      <c r="Q21" s="101">
        <f>E21</f>
        <v>0.974176050740671</v>
      </c>
    </row>
    <row r="22" spans="2:17" ht="14.25">
      <c r="B22" s="81">
        <v>14</v>
      </c>
      <c r="C22" s="89" t="s">
        <v>142</v>
      </c>
      <c r="D22" s="91">
        <v>5820.48</v>
      </c>
      <c r="E22" s="91">
        <f>D22/D27*100</f>
        <v>2.987382889620377</v>
      </c>
      <c r="F22" s="91"/>
      <c r="G22" s="91"/>
      <c r="H22" s="106"/>
      <c r="I22" s="86"/>
      <c r="J22" s="86"/>
      <c r="K22" s="86"/>
      <c r="L22" s="86"/>
      <c r="M22" s="128"/>
      <c r="N22" s="128"/>
      <c r="O22" s="128"/>
      <c r="P22" s="87"/>
      <c r="Q22" s="101">
        <f>E22</f>
        <v>2.987382889620377</v>
      </c>
    </row>
    <row r="23" spans="2:17" ht="14.25">
      <c r="B23" s="81">
        <v>15</v>
      </c>
      <c r="C23" s="89" t="s">
        <v>149</v>
      </c>
      <c r="D23" s="91">
        <v>11945.28</v>
      </c>
      <c r="E23" s="91">
        <f>D23/D27*100</f>
        <v>6.130959144902913</v>
      </c>
      <c r="F23" s="91"/>
      <c r="G23" s="91"/>
      <c r="H23" s="106">
        <v>1.04</v>
      </c>
      <c r="I23" s="86"/>
      <c r="J23" s="86"/>
      <c r="K23" s="86"/>
      <c r="L23" s="86"/>
      <c r="M23" s="128"/>
      <c r="N23" s="128"/>
      <c r="O23" s="128"/>
      <c r="P23" s="87"/>
      <c r="Q23" s="98">
        <f>E23-H23</f>
        <v>5.090959144902913</v>
      </c>
    </row>
    <row r="24" spans="2:17" ht="14.25">
      <c r="B24" s="81">
        <v>16</v>
      </c>
      <c r="C24" s="89" t="s">
        <v>155</v>
      </c>
      <c r="D24" s="91">
        <v>38967.08</v>
      </c>
      <c r="E24" s="91">
        <f>D24/D27*100</f>
        <v>19.9999979469852</v>
      </c>
      <c r="F24" s="91">
        <v>4</v>
      </c>
      <c r="G24" s="91">
        <v>4</v>
      </c>
      <c r="H24" s="106">
        <v>4</v>
      </c>
      <c r="I24" s="86"/>
      <c r="J24" s="86"/>
      <c r="K24" s="86"/>
      <c r="L24" s="86"/>
      <c r="M24" s="128"/>
      <c r="N24" s="128"/>
      <c r="O24" s="128"/>
      <c r="P24" s="98">
        <v>4</v>
      </c>
      <c r="Q24" s="98">
        <v>4</v>
      </c>
    </row>
    <row r="25" spans="2:17" ht="14.25">
      <c r="B25" s="81"/>
      <c r="C25" s="107"/>
      <c r="D25" s="91"/>
      <c r="E25" s="91"/>
      <c r="F25" s="91"/>
      <c r="G25" s="91"/>
      <c r="H25" s="91"/>
      <c r="I25" s="86"/>
      <c r="J25" s="86"/>
      <c r="K25" s="86"/>
      <c r="L25" s="86"/>
      <c r="M25" s="128"/>
      <c r="N25" s="128"/>
      <c r="O25" s="128"/>
      <c r="P25" s="87"/>
      <c r="Q25" s="87"/>
    </row>
    <row r="26" spans="2:17" ht="12.75">
      <c r="B26" s="108"/>
      <c r="C26" s="109" t="s">
        <v>177</v>
      </c>
      <c r="D26" s="110"/>
      <c r="E26" s="110"/>
      <c r="F26" s="111">
        <f>F9+F10+F11+F12+F24</f>
        <v>20.00314743181707</v>
      </c>
      <c r="G26" s="111">
        <f>G11+G12+G16+G24</f>
        <v>20.00151339114828</v>
      </c>
      <c r="H26" s="111">
        <f>H13+H16+H17+H23+H24</f>
        <v>19.996349962445226</v>
      </c>
      <c r="I26" s="79"/>
      <c r="J26" s="79"/>
      <c r="K26" s="79"/>
      <c r="L26" s="79"/>
      <c r="M26" s="128"/>
      <c r="N26" s="128"/>
      <c r="O26" s="128"/>
      <c r="P26" s="112">
        <f>P13+P14+P15+P17+P18+P19+P24</f>
        <v>20.001682196183832</v>
      </c>
      <c r="Q26" s="112">
        <f>Q19+Q20+Q21+Q22+Q23+Q24</f>
        <v>19.99730907142038</v>
      </c>
    </row>
    <row r="27" spans="2:17" ht="12.75">
      <c r="B27" s="108"/>
      <c r="C27" s="109" t="s">
        <v>178</v>
      </c>
      <c r="D27" s="110">
        <f>D9+D10+D11+D12+D13+D14+D15+D16+D17+D18+D19+D20+D21+D22+D23+D24</f>
        <v>194835.42000000004</v>
      </c>
      <c r="E27" s="110">
        <f>SUM(E9:E26)</f>
        <v>99.99999999999997</v>
      </c>
      <c r="F27" s="111">
        <f>F26</f>
        <v>20.00314743181707</v>
      </c>
      <c r="G27" s="111">
        <f>F27+G26</f>
        <v>40.00466082296535</v>
      </c>
      <c r="H27" s="110">
        <f>G27+H26</f>
        <v>60.00101078541057</v>
      </c>
      <c r="I27" s="79"/>
      <c r="J27" s="79"/>
      <c r="K27" s="79"/>
      <c r="L27" s="79"/>
      <c r="M27" s="128"/>
      <c r="N27" s="128"/>
      <c r="O27" s="128"/>
      <c r="P27" s="112">
        <f>H27+P26</f>
        <v>80.00269298159441</v>
      </c>
      <c r="Q27" s="112">
        <f>P27+Q26</f>
        <v>100.00000205301478</v>
      </c>
    </row>
    <row r="28" spans="7:15" ht="12.75">
      <c r="G28" s="10"/>
      <c r="I28" s="5"/>
      <c r="J28" s="5"/>
      <c r="K28" s="5"/>
      <c r="L28" s="5"/>
      <c r="M28" s="5"/>
      <c r="N28" s="5"/>
      <c r="O28" s="5"/>
    </row>
    <row r="29" spans="7:15" ht="12.75">
      <c r="G29" s="10"/>
      <c r="I29" s="5"/>
      <c r="J29" s="5"/>
      <c r="K29" s="5"/>
      <c r="L29" s="5"/>
      <c r="M29" s="5"/>
      <c r="N29" s="5"/>
      <c r="O29" s="5"/>
    </row>
    <row r="30" spans="7:15" ht="12.75">
      <c r="G30" s="10"/>
      <c r="I30" s="5"/>
      <c r="J30" s="5"/>
      <c r="K30" s="5"/>
      <c r="L30" s="5"/>
      <c r="M30" s="5"/>
      <c r="N30" s="5"/>
      <c r="O30" s="5"/>
    </row>
    <row r="31" spans="9:12" ht="12.75">
      <c r="I31" s="10"/>
      <c r="J31" s="10"/>
      <c r="K31" s="10"/>
      <c r="L31" s="10"/>
    </row>
    <row r="32" spans="2:12" ht="12.75">
      <c r="B32" s="126" t="s">
        <v>161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2:12" ht="12.75">
      <c r="B33" s="123" t="s">
        <v>179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10:12" ht="12.75">
      <c r="J34" s="10"/>
      <c r="K34" s="10"/>
      <c r="L34" s="10"/>
    </row>
    <row r="35" spans="9:10" ht="12.75">
      <c r="I35" s="10"/>
      <c r="J35" s="10"/>
    </row>
  </sheetData>
  <sheetProtection selectLockedCells="1" selectUnlockedCells="1"/>
  <mergeCells count="7">
    <mergeCell ref="B33:L33"/>
    <mergeCell ref="B4:Q4"/>
    <mergeCell ref="B6:Q6"/>
    <mergeCell ref="B2:Q2"/>
    <mergeCell ref="B1:Q1"/>
    <mergeCell ref="M8:O27"/>
    <mergeCell ref="B32:L32"/>
  </mergeCells>
  <printOptions horizontalCentered="1"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72"/>
  <sheetViews>
    <sheetView tabSelected="1" zoomScalePageLayoutView="0" workbookViewId="0" topLeftCell="A52">
      <selection activeCell="M74" sqref="M74"/>
    </sheetView>
  </sheetViews>
  <sheetFormatPr defaultColWidth="9.140625" defaultRowHeight="12.75"/>
  <cols>
    <col min="1" max="1" width="3.8515625" style="0" customWidth="1"/>
    <col min="3" max="3" width="21.00390625" style="0" customWidth="1"/>
    <col min="4" max="4" width="10.421875" style="0" customWidth="1"/>
    <col min="5" max="5" width="10.28125" style="0" customWidth="1"/>
    <col min="6" max="6" width="11.7109375" style="0" customWidth="1"/>
  </cols>
  <sheetData>
    <row r="1" spans="2:8" ht="20.25">
      <c r="B1" s="129" t="s">
        <v>0</v>
      </c>
      <c r="C1" s="129"/>
      <c r="D1" s="129"/>
      <c r="E1" s="129"/>
      <c r="F1" s="129"/>
      <c r="G1" s="129"/>
      <c r="H1" s="129"/>
    </row>
    <row r="2" spans="2:8" ht="15">
      <c r="B2" s="130" t="s">
        <v>1</v>
      </c>
      <c r="C2" s="130"/>
      <c r="D2" s="130"/>
      <c r="E2" s="130"/>
      <c r="F2" s="130"/>
      <c r="G2" s="130"/>
      <c r="H2" s="130"/>
    </row>
    <row r="5" spans="2:8" ht="18">
      <c r="B5" s="131" t="s">
        <v>180</v>
      </c>
      <c r="C5" s="131"/>
      <c r="D5" s="131"/>
      <c r="E5" s="131"/>
      <c r="F5" s="131"/>
      <c r="G5" s="131"/>
      <c r="H5" s="131"/>
    </row>
    <row r="8" spans="2:8" ht="29.25" customHeight="1">
      <c r="B8" s="132" t="s">
        <v>203</v>
      </c>
      <c r="C8" s="132"/>
      <c r="D8" s="132"/>
      <c r="E8" s="132"/>
      <c r="F8" s="132"/>
      <c r="G8" s="132"/>
      <c r="H8" s="132"/>
    </row>
    <row r="10" spans="2:9" ht="12.75">
      <c r="B10" s="122" t="s">
        <v>181</v>
      </c>
      <c r="C10" s="122"/>
      <c r="D10" s="122"/>
      <c r="E10" s="122"/>
      <c r="F10" s="122"/>
      <c r="G10" s="122"/>
      <c r="H10" s="122"/>
      <c r="I10" s="11"/>
    </row>
    <row r="12" spans="2:8" ht="67.5" customHeight="1">
      <c r="B12" s="133" t="s">
        <v>204</v>
      </c>
      <c r="C12" s="133"/>
      <c r="D12" s="133"/>
      <c r="E12" s="133"/>
      <c r="F12" s="133"/>
      <c r="G12" s="133"/>
      <c r="H12" s="133"/>
    </row>
    <row r="13" spans="2:8" ht="12.75">
      <c r="B13" s="12"/>
      <c r="C13" s="13"/>
      <c r="D13" s="13"/>
      <c r="E13" s="13"/>
      <c r="F13" s="13"/>
      <c r="G13" s="13"/>
      <c r="H13" s="13"/>
    </row>
    <row r="15" spans="2:8" ht="12.75">
      <c r="B15" s="122" t="s">
        <v>14</v>
      </c>
      <c r="C15" s="122"/>
      <c r="D15" s="122"/>
      <c r="E15" s="122"/>
      <c r="F15" s="122"/>
      <c r="G15" s="122"/>
      <c r="H15" s="122"/>
    </row>
    <row r="16" spans="2:8" ht="12.75" customHeight="1">
      <c r="B16" s="133" t="s">
        <v>182</v>
      </c>
      <c r="C16" s="133"/>
      <c r="D16" s="133"/>
      <c r="E16" s="133"/>
      <c r="F16" s="133"/>
      <c r="G16" s="133"/>
      <c r="H16" s="133"/>
    </row>
    <row r="17" spans="2:8" ht="12.75">
      <c r="B17" s="8"/>
      <c r="C17" s="8"/>
      <c r="D17" s="8"/>
      <c r="E17" s="8"/>
      <c r="F17" s="8"/>
      <c r="G17" s="8"/>
      <c r="H17" s="8"/>
    </row>
    <row r="18" spans="2:8" ht="12.75" customHeight="1">
      <c r="B18" s="134" t="s">
        <v>24</v>
      </c>
      <c r="C18" s="134"/>
      <c r="D18" s="134"/>
      <c r="E18" s="134"/>
      <c r="F18" s="134"/>
      <c r="G18" s="134"/>
      <c r="H18" s="134"/>
    </row>
    <row r="19" spans="2:8" ht="24.75" customHeight="1">
      <c r="B19" s="133" t="s">
        <v>183</v>
      </c>
      <c r="C19" s="133"/>
      <c r="D19" s="133"/>
      <c r="E19" s="133"/>
      <c r="F19" s="133"/>
      <c r="G19" s="133"/>
      <c r="H19" s="133"/>
    </row>
    <row r="20" spans="2:8" ht="24.75" customHeight="1">
      <c r="B20" s="133" t="s">
        <v>184</v>
      </c>
      <c r="C20" s="133"/>
      <c r="D20" s="133"/>
      <c r="E20" s="133"/>
      <c r="F20" s="133"/>
      <c r="G20" s="133"/>
      <c r="H20" s="133"/>
    </row>
    <row r="21" spans="2:8" ht="15">
      <c r="B21" s="14"/>
      <c r="C21" s="14"/>
      <c r="D21" s="14"/>
      <c r="E21" s="14"/>
      <c r="F21" s="14"/>
      <c r="G21" s="14"/>
      <c r="H21" s="14"/>
    </row>
    <row r="22" spans="2:8" ht="12.75" customHeight="1">
      <c r="B22" s="134" t="s">
        <v>30</v>
      </c>
      <c r="C22" s="134"/>
      <c r="D22" s="134"/>
      <c r="E22" s="134"/>
      <c r="F22" s="134"/>
      <c r="G22" s="134"/>
      <c r="H22" s="134"/>
    </row>
    <row r="23" spans="2:8" ht="39.75" customHeight="1">
      <c r="B23" s="133" t="s">
        <v>185</v>
      </c>
      <c r="C23" s="133"/>
      <c r="D23" s="133"/>
      <c r="E23" s="133"/>
      <c r="F23" s="133"/>
      <c r="G23" s="133"/>
      <c r="H23" s="133"/>
    </row>
    <row r="24" spans="2:8" ht="24.75" customHeight="1">
      <c r="B24" s="133" t="s">
        <v>186</v>
      </c>
      <c r="C24" s="133"/>
      <c r="D24" s="133"/>
      <c r="E24" s="133"/>
      <c r="F24" s="133"/>
      <c r="G24" s="133"/>
      <c r="H24" s="133"/>
    </row>
    <row r="25" spans="2:8" ht="24.75" customHeight="1">
      <c r="B25" s="133" t="s">
        <v>36</v>
      </c>
      <c r="C25" s="133"/>
      <c r="D25" s="133"/>
      <c r="E25" s="133"/>
      <c r="F25" s="133"/>
      <c r="G25" s="133"/>
      <c r="H25" s="133"/>
    </row>
    <row r="26" spans="2:8" ht="24.75" customHeight="1">
      <c r="B26" s="133" t="s">
        <v>187</v>
      </c>
      <c r="C26" s="133"/>
      <c r="D26" s="133"/>
      <c r="E26" s="133"/>
      <c r="F26" s="133"/>
      <c r="G26" s="133"/>
      <c r="H26" s="133"/>
    </row>
    <row r="27" spans="2:8" ht="18" customHeight="1">
      <c r="B27" s="133" t="s">
        <v>188</v>
      </c>
      <c r="C27" s="133"/>
      <c r="D27" s="133"/>
      <c r="E27" s="133"/>
      <c r="F27" s="133"/>
      <c r="G27" s="133"/>
      <c r="H27" s="133"/>
    </row>
    <row r="28" spans="2:8" ht="12.75">
      <c r="B28" s="135"/>
      <c r="C28" s="135"/>
      <c r="D28" s="135"/>
      <c r="E28" s="135"/>
      <c r="F28" s="135"/>
      <c r="G28" s="135"/>
      <c r="H28" s="135"/>
    </row>
    <row r="29" spans="2:8" ht="12.75" customHeight="1">
      <c r="B29" s="134" t="s">
        <v>42</v>
      </c>
      <c r="C29" s="134"/>
      <c r="D29" s="134"/>
      <c r="E29" s="134"/>
      <c r="F29" s="134"/>
      <c r="G29" s="134"/>
      <c r="H29" s="134"/>
    </row>
    <row r="30" spans="2:8" ht="12.75" customHeight="1">
      <c r="B30" s="133" t="s">
        <v>189</v>
      </c>
      <c r="C30" s="133"/>
      <c r="D30" s="133"/>
      <c r="E30" s="133"/>
      <c r="F30" s="133"/>
      <c r="G30" s="133"/>
      <c r="H30" s="133"/>
    </row>
    <row r="31" spans="2:8" ht="36" customHeight="1">
      <c r="B31" s="133" t="s">
        <v>190</v>
      </c>
      <c r="C31" s="133"/>
      <c r="D31" s="133"/>
      <c r="E31" s="133"/>
      <c r="F31" s="133"/>
      <c r="G31" s="133"/>
      <c r="H31" s="133"/>
    </row>
    <row r="32" spans="2:8" ht="12.75">
      <c r="B32" s="15"/>
      <c r="C32" s="15"/>
      <c r="D32" s="15"/>
      <c r="E32" s="15"/>
      <c r="F32" s="15"/>
      <c r="G32" s="15"/>
      <c r="H32" s="15"/>
    </row>
    <row r="33" spans="2:8" ht="12.75">
      <c r="B33" s="122" t="s">
        <v>191</v>
      </c>
      <c r="C33" s="122"/>
      <c r="D33" s="122"/>
      <c r="E33" s="122"/>
      <c r="F33" s="122"/>
      <c r="G33" s="122"/>
      <c r="H33" s="122"/>
    </row>
    <row r="34" spans="2:8" ht="40.5" customHeight="1">
      <c r="B34" s="133" t="s">
        <v>192</v>
      </c>
      <c r="C34" s="133"/>
      <c r="D34" s="133"/>
      <c r="E34" s="133"/>
      <c r="F34" s="133"/>
      <c r="G34" s="133"/>
      <c r="H34" s="133"/>
    </row>
    <row r="35" spans="2:8" ht="12.75">
      <c r="B35" s="11"/>
      <c r="C35" s="11"/>
      <c r="D35" s="11"/>
      <c r="E35" s="11"/>
      <c r="F35" s="11"/>
      <c r="G35" s="11"/>
      <c r="H35" s="11"/>
    </row>
    <row r="36" spans="2:8" ht="12.75">
      <c r="B36" s="122" t="s">
        <v>54</v>
      </c>
      <c r="C36" s="122"/>
      <c r="D36" s="122"/>
      <c r="E36" s="122"/>
      <c r="F36" s="122"/>
      <c r="G36" s="122"/>
      <c r="H36" s="122"/>
    </row>
    <row r="37" spans="2:8" ht="15.75" customHeight="1">
      <c r="B37" s="133" t="s">
        <v>56</v>
      </c>
      <c r="C37" s="133"/>
      <c r="D37" s="133"/>
      <c r="E37" s="133"/>
      <c r="F37" s="133"/>
      <c r="G37" s="133"/>
      <c r="H37" s="133"/>
    </row>
    <row r="39" spans="2:8" ht="12.75">
      <c r="B39" s="122" t="s">
        <v>57</v>
      </c>
      <c r="C39" s="122"/>
      <c r="D39" s="122"/>
      <c r="E39" s="122"/>
      <c r="F39" s="122"/>
      <c r="G39" s="122"/>
      <c r="H39" s="122"/>
    </row>
    <row r="40" spans="2:8" ht="15" customHeight="1">
      <c r="B40" s="133" t="s">
        <v>193</v>
      </c>
      <c r="C40" s="133"/>
      <c r="D40" s="133"/>
      <c r="E40" s="133"/>
      <c r="F40" s="133"/>
      <c r="G40" s="133"/>
      <c r="H40" s="133"/>
    </row>
    <row r="42" spans="2:8" ht="12.75">
      <c r="B42" s="122" t="s">
        <v>62</v>
      </c>
      <c r="C42" s="122"/>
      <c r="D42" s="122"/>
      <c r="E42" s="122"/>
      <c r="F42" s="122"/>
      <c r="G42" s="122"/>
      <c r="H42" s="122"/>
    </row>
    <row r="43" spans="2:8" ht="24.75" customHeight="1">
      <c r="B43" s="133" t="s">
        <v>64</v>
      </c>
      <c r="C43" s="133"/>
      <c r="D43" s="133"/>
      <c r="E43" s="133"/>
      <c r="F43" s="133"/>
      <c r="G43" s="133"/>
      <c r="H43" s="133"/>
    </row>
    <row r="44" spans="2:8" ht="36" customHeight="1">
      <c r="B44" s="133" t="s">
        <v>194</v>
      </c>
      <c r="C44" s="133"/>
      <c r="D44" s="133"/>
      <c r="E44" s="133"/>
      <c r="F44" s="133"/>
      <c r="G44" s="133"/>
      <c r="H44" s="133"/>
    </row>
    <row r="45" spans="2:8" ht="24.75" customHeight="1">
      <c r="B45" s="133" t="s">
        <v>195</v>
      </c>
      <c r="C45" s="133"/>
      <c r="D45" s="133"/>
      <c r="E45" s="133"/>
      <c r="F45" s="133"/>
      <c r="G45" s="133"/>
      <c r="H45" s="133"/>
    </row>
    <row r="46" spans="2:8" ht="24.75" customHeight="1">
      <c r="B46" s="133" t="s">
        <v>71</v>
      </c>
      <c r="C46" s="133"/>
      <c r="D46" s="133"/>
      <c r="E46" s="133"/>
      <c r="F46" s="133"/>
      <c r="G46" s="133"/>
      <c r="H46" s="133"/>
    </row>
    <row r="48" spans="2:8" ht="12.75">
      <c r="B48" s="122" t="s">
        <v>72</v>
      </c>
      <c r="C48" s="122"/>
      <c r="D48" s="122"/>
      <c r="E48" s="122"/>
      <c r="F48" s="122"/>
      <c r="G48" s="122"/>
      <c r="H48" s="122"/>
    </row>
    <row r="49" spans="2:8" ht="12.75" customHeight="1">
      <c r="B49" s="133" t="s">
        <v>196</v>
      </c>
      <c r="C49" s="133"/>
      <c r="D49" s="133"/>
      <c r="E49" s="133"/>
      <c r="F49" s="133"/>
      <c r="G49" s="133"/>
      <c r="H49" s="133"/>
    </row>
    <row r="50" spans="2:8" ht="27.75" customHeight="1">
      <c r="B50" s="133" t="s">
        <v>76</v>
      </c>
      <c r="C50" s="133"/>
      <c r="D50" s="133"/>
      <c r="E50" s="133"/>
      <c r="F50" s="133"/>
      <c r="G50" s="133"/>
      <c r="H50" s="133"/>
    </row>
    <row r="51" spans="2:8" ht="23.25" customHeight="1">
      <c r="B51" s="133" t="s">
        <v>197</v>
      </c>
      <c r="C51" s="133"/>
      <c r="D51" s="133"/>
      <c r="E51" s="133"/>
      <c r="F51" s="133"/>
      <c r="G51" s="133"/>
      <c r="H51" s="133"/>
    </row>
    <row r="53" spans="2:8" ht="12.75">
      <c r="B53" s="122" t="s">
        <v>198</v>
      </c>
      <c r="C53" s="122"/>
      <c r="D53" s="122"/>
      <c r="E53" s="122"/>
      <c r="F53" s="122"/>
      <c r="G53" s="122"/>
      <c r="H53" s="122"/>
    </row>
    <row r="54" spans="2:8" ht="24.75" customHeight="1">
      <c r="B54" s="133" t="s">
        <v>199</v>
      </c>
      <c r="C54" s="133"/>
      <c r="D54" s="133"/>
      <c r="E54" s="133"/>
      <c r="F54" s="133"/>
      <c r="G54" s="133"/>
      <c r="H54" s="133"/>
    </row>
    <row r="56" spans="2:8" ht="12.75">
      <c r="B56" s="122" t="s">
        <v>200</v>
      </c>
      <c r="C56" s="122"/>
      <c r="D56" s="122"/>
      <c r="E56" s="122"/>
      <c r="F56" s="122"/>
      <c r="G56" s="122"/>
      <c r="H56" s="122"/>
    </row>
    <row r="57" spans="2:8" ht="24.75" customHeight="1">
      <c r="B57" s="133" t="s">
        <v>201</v>
      </c>
      <c r="C57" s="133"/>
      <c r="D57" s="133"/>
      <c r="E57" s="133"/>
      <c r="F57" s="133"/>
      <c r="G57" s="133"/>
      <c r="H57" s="133"/>
    </row>
    <row r="59" spans="2:8" ht="12.75">
      <c r="B59" s="122" t="s">
        <v>142</v>
      </c>
      <c r="C59" s="122"/>
      <c r="D59" s="122"/>
      <c r="E59" s="122"/>
      <c r="F59" s="122"/>
      <c r="G59" s="122"/>
      <c r="H59" s="122"/>
    </row>
    <row r="60" spans="2:8" ht="24.75" customHeight="1">
      <c r="B60" s="133" t="s">
        <v>144</v>
      </c>
      <c r="C60" s="133"/>
      <c r="D60" s="133"/>
      <c r="E60" s="133"/>
      <c r="F60" s="133"/>
      <c r="G60" s="133"/>
      <c r="H60" s="133"/>
    </row>
    <row r="61" spans="2:8" ht="29.25" customHeight="1">
      <c r="B61" s="133" t="s">
        <v>146</v>
      </c>
      <c r="C61" s="133"/>
      <c r="D61" s="133"/>
      <c r="E61" s="133"/>
      <c r="F61" s="133"/>
      <c r="G61" s="133"/>
      <c r="H61" s="133"/>
    </row>
    <row r="62" spans="2:8" ht="24.75" customHeight="1">
      <c r="B62" s="133" t="s">
        <v>148</v>
      </c>
      <c r="C62" s="133"/>
      <c r="D62" s="133"/>
      <c r="E62" s="133"/>
      <c r="F62" s="133"/>
      <c r="G62" s="133"/>
      <c r="H62" s="133"/>
    </row>
    <row r="64" spans="2:8" ht="14.25" customHeight="1">
      <c r="B64" s="122" t="s">
        <v>149</v>
      </c>
      <c r="C64" s="122"/>
      <c r="D64" s="122"/>
      <c r="E64" s="122"/>
      <c r="F64" s="122"/>
      <c r="G64" s="122"/>
      <c r="H64" s="122"/>
    </row>
    <row r="65" spans="2:8" ht="38.25" customHeight="1">
      <c r="B65" s="133" t="s">
        <v>151</v>
      </c>
      <c r="C65" s="133"/>
      <c r="D65" s="133"/>
      <c r="E65" s="133"/>
      <c r="F65" s="133"/>
      <c r="G65" s="133"/>
      <c r="H65" s="133"/>
    </row>
    <row r="66" spans="2:8" ht="26.25" customHeight="1">
      <c r="B66" s="133" t="s">
        <v>153</v>
      </c>
      <c r="C66" s="133"/>
      <c r="D66" s="133"/>
      <c r="E66" s="133"/>
      <c r="F66" s="133"/>
      <c r="G66" s="133"/>
      <c r="H66" s="133"/>
    </row>
    <row r="71" spans="2:8" ht="12.75">
      <c r="B71" s="137" t="s">
        <v>161</v>
      </c>
      <c r="C71" s="137"/>
      <c r="D71" s="137"/>
      <c r="E71" s="137"/>
      <c r="F71" s="137"/>
      <c r="G71" s="137"/>
      <c r="H71" s="137"/>
    </row>
    <row r="72" spans="2:8" ht="12.75">
      <c r="B72" s="136" t="s">
        <v>202</v>
      </c>
      <c r="C72" s="136"/>
      <c r="D72" s="136"/>
      <c r="E72" s="136"/>
      <c r="F72" s="136"/>
      <c r="G72" s="136"/>
      <c r="H72" s="136"/>
    </row>
  </sheetData>
  <sheetProtection selectLockedCells="1" selectUnlockedCells="1"/>
  <mergeCells count="49">
    <mergeCell ref="B72:H72"/>
    <mergeCell ref="B61:H61"/>
    <mergeCell ref="B62:H62"/>
    <mergeCell ref="B64:H64"/>
    <mergeCell ref="B65:H65"/>
    <mergeCell ref="B66:H66"/>
    <mergeCell ref="B71:H71"/>
    <mergeCell ref="B53:H53"/>
    <mergeCell ref="B54:H54"/>
    <mergeCell ref="B56:H56"/>
    <mergeCell ref="B57:H57"/>
    <mergeCell ref="B59:H59"/>
    <mergeCell ref="B60:H60"/>
    <mergeCell ref="B45:H45"/>
    <mergeCell ref="B46:H46"/>
    <mergeCell ref="B48:H48"/>
    <mergeCell ref="B49:H49"/>
    <mergeCell ref="B50:H50"/>
    <mergeCell ref="B51:H51"/>
    <mergeCell ref="B37:H37"/>
    <mergeCell ref="B39:H39"/>
    <mergeCell ref="B40:H40"/>
    <mergeCell ref="B42:H42"/>
    <mergeCell ref="B43:H43"/>
    <mergeCell ref="B44:H44"/>
    <mergeCell ref="B29:H29"/>
    <mergeCell ref="B30:H30"/>
    <mergeCell ref="B31:H31"/>
    <mergeCell ref="B33:H33"/>
    <mergeCell ref="B34:H34"/>
    <mergeCell ref="B36:H36"/>
    <mergeCell ref="B23:H23"/>
    <mergeCell ref="B24:H24"/>
    <mergeCell ref="B25:H25"/>
    <mergeCell ref="B26:H26"/>
    <mergeCell ref="B27:H27"/>
    <mergeCell ref="B28:H28"/>
    <mergeCell ref="B15:H15"/>
    <mergeCell ref="B16:H16"/>
    <mergeCell ref="B18:H18"/>
    <mergeCell ref="B19:H19"/>
    <mergeCell ref="B20:H20"/>
    <mergeCell ref="B22:H22"/>
    <mergeCell ref="B1:H1"/>
    <mergeCell ref="B2:H2"/>
    <mergeCell ref="B5:H5"/>
    <mergeCell ref="B8:H8"/>
    <mergeCell ref="B10:H10"/>
    <mergeCell ref="B12:H1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Poliany Timm</dc:creator>
  <cp:keywords/>
  <dc:description/>
  <cp:lastModifiedBy>Poliany Timm</cp:lastModifiedBy>
  <cp:lastPrinted>2022-11-16T17:08:30Z</cp:lastPrinted>
  <dcterms:modified xsi:type="dcterms:W3CDTF">2022-11-16T17:08:44Z</dcterms:modified>
  <cp:category/>
  <cp:version/>
  <cp:contentType/>
  <cp:contentStatus/>
</cp:coreProperties>
</file>